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6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v\atmb\Mth-op\Sth-op\9_res_doc_st\Chap 7 LOIWEIB_ods.ods\"/>
    </mc:Choice>
  </mc:AlternateContent>
  <xr:revisionPtr revIDLastSave="0" documentId="13_ncr:40009_{990B9982-3D87-4564-841F-86C2F8FA3405}" xr6:coauthVersionLast="46" xr6:coauthVersionMax="46" xr10:uidLastSave="{00000000-0000-0000-0000-000000000000}"/>
  <bookViews>
    <workbookView xWindow="-120" yWindow="-120" windowWidth="38640" windowHeight="21240"/>
  </bookViews>
  <sheets>
    <sheet name="Cours" sheetId="1" r:id="rId1"/>
    <sheet name="STATFONC" sheetId="2" r:id="rId2"/>
  </sheets>
  <definedNames>
    <definedName name="B1">Cours!$Q$9</definedName>
    <definedName name="B2">Cours!$Q$10</definedName>
    <definedName name="B3">Cours!$Q$11</definedName>
    <definedName name="B4">Cours!$Q$12</definedName>
    <definedName name="B5">Cours!$Q$13</definedName>
    <definedName name="B6">Cours!$Q$14</definedName>
    <definedName name="B7">Cours!$Q$15</definedName>
    <definedName name="betaf_2">Cours!$Q$9</definedName>
    <definedName name="betaw_2">Cours!$Q$9</definedName>
    <definedName name="Bnom">"['file:///C:/_fo_sys/at_opale/5_stat/Windows/Temp/LOIEXPO.XLS'#$EXPO.$B$1]"</definedName>
    <definedName name="Bnom_2">STATFONC!$B$1</definedName>
    <definedName name="Combi_2">STATFONC!$B$6</definedName>
    <definedName name="Cst_2">STATFONC!$B$14</definedName>
    <definedName name="densWeib">"['file:///C:/_fo_sys/at_opale/5_stat/Windows/Temp/LOIEXPO.XLS'#$EXPO.$B$85]"</definedName>
    <definedName name="densWeib_2">STATFONC!$B$85</definedName>
    <definedName name="Ecar">"['file:///C:/_fo_sys/at_opale/5_stat/Windows/Temp/LOIEXPO.XLS'#$EXPO.$B$37]"</definedName>
    <definedName name="Ecar_2">STATFONC!$B$37</definedName>
    <definedName name="EcarC_2">STATFONC!$B$45</definedName>
    <definedName name="etaf_2">6</definedName>
    <definedName name="etaw_2">6</definedName>
    <definedName name="Expo">"['file:///C:/_fo_sys/at_opale/5_stat/Windows/Temp/LOIEXPO.XLS'#$EXPO.$B$78]"</definedName>
    <definedName name="Expo_2">STATFONC!$B$78</definedName>
    <definedName name="F.E">"['file:///C:/_fo_sys/at_opale/5_stat/Chap%207%20LOIWEIB.xls/at_opale/5_stat/Chap%207%20LOIWEIB.xls/Fiabilit%C3%A9%20TP%20Corrig%C3%A9.xls'#$'N &gt; 50'.$C$115:.$C$129]"</definedName>
    <definedName name="F.T">"['file:///C:/_fo_sys/at_opale/5_stat/Chap%207%20LOIWEIB.xls/at_opale/5_stat/Chap%207%20LOIWEIB.xls/Fiabilit%C3%A9%20TP%20Corrig%C3%A9.xls'#$'N &gt; 50'.$D$115:.$D$120]"</definedName>
    <definedName name="FiT">"['file:///C:/_fo_sys/at_opale/5_stat/Chap%207%20LOIWEIB.xls/at_opale/5_stat/Chap%207%20LOIWEIB.xls/Fiabilit%C3%A9%20TP%20Corrig%C3%A9.xls'#$'N&lt;20 (G &gt;0)'.$F$114:.$F$134]"</definedName>
    <definedName name="fnor">"['file:///C:/_fo_sys/at_opale/5_stat/Windows/Temp/LOIEXPO.XLS'#$EXPO.$B$10]"</definedName>
    <definedName name="fnor_2">STATFONC!$B$10</definedName>
    <definedName name="Frep">"['file:///C:/_fo_sys/at_opale/5_stat/Windows/Temp/LOIEXPO.XLS'#$EXPO.$B$66]"</definedName>
    <definedName name="Frep_2">STATFONC!$B$66</definedName>
    <definedName name="Fres_2">STATFONC!$B$20</definedName>
    <definedName name="gamaf_2">0</definedName>
    <definedName name="gamaw_2">0</definedName>
    <definedName name="Irg_2">"['file:///C:/_fo_sys/at_opale/5_stat/Chap%207%20LOIWEIB.xls/at_opale/5_stat/Chap%207%20LOIWEIB.xls/Fiabilit%C3%A9%20TP%20Corrig%C3%A9.xls'#$'N&lt;20 (G &gt;0)'.$A$114]"</definedName>
    <definedName name="IT">"['file:///C:/_fo_sys/at_opale/5_stat/Chap%207%20LOIWEIB.xls/at_opale/5_stat/Chap%207%20LOIWEIB.xls/Fiabilit%C3%A9%20TP%20Corrig%C3%A9.xls'#$'N &gt; 50'.$A$115:.$A$130]"</definedName>
    <definedName name="KO">"['file:///C:/_fo_sys/at_opale/5_stat/Chap%207%20LOIWEIB.xls/at_opale/5_stat/Chap%207%20LOIWEIB.xls/Fiabilit%C3%A9%20TP%20Corrig%C3%A9.xls'#$'N&lt;20 (G &gt;0)'.$L$13]"</definedName>
    <definedName name="KS">"['file:///C:/_fo_sys/at_opale/5_stat/Chap%207%20LOIWEIB.xls/at_opale/5_stat/Chap%207%20LOIWEIB.xls/Fiabilit%C3%A9%20TP%20Corrig%C3%A9.xls'#$'N&lt;20 (G &gt;0)'.$L$13]"</definedName>
    <definedName name="La.E">"['file:///C:/_fo_sys/at_opale/5_stat/Chap%207%20LOIWEIB.xls/at_opale/5_stat/Chap%207%20LOIWEIB.xls/Fiabilit%C3%A9%20TP%20Corrig%C3%A9.xls'#$'N &gt; 50'.$E$116:.$E$160]"</definedName>
    <definedName name="la_2">"['file:///C:/_fo_sys/at_opale/5_stat/Windows/Temp/CORTS93.XLS'#$CORTS93.$E$140]"</definedName>
    <definedName name="laexp_2">"['file:///C:/_fo_sys/at_opale/5_stat/Chap%207%20LOIWEIB.xls/at_opale/5_stat/Chap%207%20LOIWEIB.xls/Class1'#$''.$E$9]"</definedName>
    <definedName name="Lni_2">"{5|19|35|29|10|2}"</definedName>
    <definedName name="Lxi_2">"{3950|4450|4950|5450|5950|6450}"</definedName>
    <definedName name="M">Cours!$D$137</definedName>
    <definedName name="m1">Cours!$Q$2</definedName>
    <definedName name="m2">Cours!$Q$3</definedName>
    <definedName name="Moy">"['file:///C:/_fo_sys/at_opale/5_stat/Windows/Temp/LOIEXPO.XLS'#$EXPO.$B$28]"</definedName>
    <definedName name="Moy_2">STATFONC!$B$28</definedName>
    <definedName name="MoyC_2">STATFONC!$B$34</definedName>
    <definedName name="MoyD_2">STATFONC!$B$43</definedName>
    <definedName name="NbC">"['file:///C:/_fo_sys/at_opale/5_stat/Chap%207%20LOIWEIB.xls/at_opale/5_stat/Chap%207%20LOIWEIB.xls/Fiabilit%C3%A9%20TP%20Corrig%C3%A9.xls'#$'N &gt; 50'.$J$112]"</definedName>
    <definedName name="Ncomp_2">"['file:///C:/_fo_sys/at_opale/5_stat/Chap%207%20LOIWEIB.xls/at_opale/5_stat/Chap%207%20LOIWEIB.xls/Fiabilit%C3%A9%20TP%20Corrig%C3%A9.xls'#$'N&lt;20 (G &gt;0)'.$E$5]"</definedName>
    <definedName name="Ni.E">"['file:///C:/_fo_sys/at_opale/5_stat/Chap%207%20LOIWEIB.xls/at_opale/5_stat/Chap%207%20LOIWEIB.xls/Fiabilit%C3%A9%20TP%20Corrig%C3%A9.xls'#$'N &gt; 50'.$A$116:.$A$160]"</definedName>
    <definedName name="Ni.T">"['file:///C:/_fo_sys/at_opale/5_stat/Chap%207%20LOIWEIB.xls/at_opale/5_stat/Chap%207%20LOIWEIB.xls/Fiabilit%C3%A9%20TP%20Corrig%C3%A9.xls'#$'N &gt; 50'.$A$116:.$A$160]"</definedName>
    <definedName name="NSuc_2">"['file:///C:/_fo_sys/at_opale/5_stat/Windows/Temp/CORTS93.XLS'#$CORTS93.$I$134]"</definedName>
    <definedName name="NTent_2">45</definedName>
    <definedName name="Pois">"['file:///C:/_fo_sys/at_opale/5_stat/Windows/Temp/LOIEXPO.XLS'#$EXPO.$B$48]"</definedName>
    <definedName name="Pois_2">STATFONC!$B$48</definedName>
    <definedName name="Proba_2">STATFONC!$B$7</definedName>
    <definedName name="S">Cours!$D$138</definedName>
    <definedName name="S.Ni.E">"['file:///C:/_fo_sys/at_opale/5_stat/Chap%207%20LOIWEIB.xls/at_opale/5_stat/Chap%207%20LOIWEIB.xls/Fiabilit%C3%A9%20TP%20Corrig%C3%A9.xls'#$'N &gt; 50'.$C$116:.$C$160]"</definedName>
    <definedName name="S.Ni.T">"['file:///C:/_fo_sys/at_opale/5_stat/Chap%207%20LOIWEIB.xls/at_opale/5_stat/Chap%207%20LOIWEIB.xls/Fiabilit%C3%A9%20TP%20Corrig%C3%A9.xls'#$'N &gt; 50'.$C$116:.$C$160]"</definedName>
    <definedName name="s1">Cours!$Q$4</definedName>
    <definedName name="s2">Cours!$Q$5</definedName>
    <definedName name="s3">Cours!$Q$6</definedName>
    <definedName name="SIGMA">"['file:///C:/_fo_sys/at_opale/5_stat/Chap%207%20LOIWEIB.xls/at_opale/5_stat/Chap%207%20LOIWEIB.xls/Fiabilit%C3%A9%20TP%20Corrig%C3%A9.xls'#$'N&lt;20 (G &gt;0)'.$E$17]"</definedName>
    <definedName name="SomC_2">STATFONC!$B$44</definedName>
    <definedName name="SomE_2">STATFONC!$B$32</definedName>
    <definedName name="SomEff_2">STATFONC!$B$41</definedName>
    <definedName name="SomMoy_2">STATFONC!$B$42</definedName>
    <definedName name="SomP_2">STATFONC!$B$33</definedName>
    <definedName name="Talpha">"['file:///C:/_fo_sys/at_opale/5_stat/Chap%207%20LOIWEIB.xls/at_opale/5_stat/Chap%207%20LOIWEIB.xls/Fiabilit%C3%A9%20TP%20Corrig%C3%A9.xls'#$'N&lt;20 (G &gt;0)'.$L$15]"</definedName>
    <definedName name="Taux_2">0.1</definedName>
    <definedName name="temps_2">Cours!$W$61</definedName>
    <definedName name="Tni_2">"{5|19|35|29|10|2}"</definedName>
    <definedName name="Tpf_2">Cours!$W$61</definedName>
    <definedName name="tpsexp_2">"['file:///C:/_fo_sys/at_opale/5_stat/Chap%207%20LOIWEIB.xls/at_opale/5_stat/Chap%207%20LOIWEIB.xls/Class1'#$''.$B$118]"</definedName>
    <definedName name="Treduit_2">9.66666666666667</definedName>
    <definedName name="Txi_2">"{3950|4450|4950|5450|5950|6450}"</definedName>
    <definedName name="Ve_2">STATFONC!$B$13</definedName>
    <definedName name="Weib">"['file:///C:/_fo_sys/at_opale/5_stat/Windows/Temp/LOIEXPO.XLS'#$EXPO.$B$55]"</definedName>
    <definedName name="Weib_2">STATFONC!$B$55</definedName>
    <definedName name="weibf_2">STATFONC!$B$91</definedName>
    <definedName name="X">Cours!$A$116:$A$136</definedName>
    <definedName name="xx">Cours!$R$2:$R$61</definedName>
    <definedName name="xxx_2">"['file:///C:/_fo_sys/at_opale/5_stat/Windows/Temp/CORTS93.XLS'#$CORTS93.$I$142]"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2" l="1"/>
  <c r="B74" i="2"/>
  <c r="B71" i="2"/>
  <c r="B52" i="2"/>
  <c r="B44" i="2"/>
  <c r="B42" i="2"/>
  <c r="B43" i="2" s="1"/>
  <c r="B41" i="2"/>
  <c r="B33" i="2"/>
  <c r="B32" i="2"/>
  <c r="B34" i="2" s="1"/>
  <c r="B14" i="2"/>
  <c r="B18" i="2" s="1"/>
  <c r="B13" i="2"/>
  <c r="B6" i="2"/>
  <c r="B7" i="2" s="1"/>
  <c r="AD61" i="1"/>
  <c r="AC61" i="1"/>
  <c r="AB61" i="1"/>
  <c r="AA61" i="1"/>
  <c r="Z61" i="1"/>
  <c r="Y61" i="1"/>
  <c r="X61" i="1"/>
  <c r="AJ61" i="1" s="1"/>
  <c r="W61" i="1"/>
  <c r="B91" i="2" s="1"/>
  <c r="B92" i="2" s="1"/>
  <c r="V61" i="1"/>
  <c r="AH61" i="1" s="1"/>
  <c r="U61" i="1"/>
  <c r="AG61" i="1" s="1"/>
  <c r="T61" i="1"/>
  <c r="AF61" i="1" s="1"/>
  <c r="S61" i="1"/>
  <c r="AE61" i="1" s="1"/>
  <c r="AD60" i="1"/>
  <c r="AC60" i="1"/>
  <c r="AB60" i="1"/>
  <c r="AA60" i="1"/>
  <c r="Z60" i="1"/>
  <c r="Y60" i="1"/>
  <c r="X60" i="1"/>
  <c r="AJ60" i="1" s="1"/>
  <c r="W60" i="1"/>
  <c r="AI60" i="1" s="1"/>
  <c r="V60" i="1"/>
  <c r="AH60" i="1" s="1"/>
  <c r="U60" i="1"/>
  <c r="AG60" i="1" s="1"/>
  <c r="T60" i="1"/>
  <c r="AF60" i="1" s="1"/>
  <c r="S60" i="1"/>
  <c r="AE60" i="1" s="1"/>
  <c r="AD59" i="1"/>
  <c r="AC59" i="1"/>
  <c r="AB59" i="1"/>
  <c r="AA59" i="1"/>
  <c r="Z59" i="1"/>
  <c r="Y59" i="1"/>
  <c r="X59" i="1"/>
  <c r="AJ59" i="1" s="1"/>
  <c r="W59" i="1"/>
  <c r="AI59" i="1" s="1"/>
  <c r="V59" i="1"/>
  <c r="AH59" i="1" s="1"/>
  <c r="U59" i="1"/>
  <c r="AG59" i="1" s="1"/>
  <c r="T59" i="1"/>
  <c r="AF59" i="1" s="1"/>
  <c r="S59" i="1"/>
  <c r="AE59" i="1" s="1"/>
  <c r="AD58" i="1"/>
  <c r="AC58" i="1"/>
  <c r="AB58" i="1"/>
  <c r="AA58" i="1"/>
  <c r="Z58" i="1"/>
  <c r="Y58" i="1"/>
  <c r="X58" i="1"/>
  <c r="AJ58" i="1" s="1"/>
  <c r="W58" i="1"/>
  <c r="AI58" i="1" s="1"/>
  <c r="V58" i="1"/>
  <c r="AH58" i="1" s="1"/>
  <c r="U58" i="1"/>
  <c r="AG58" i="1" s="1"/>
  <c r="T58" i="1"/>
  <c r="AF58" i="1" s="1"/>
  <c r="S58" i="1"/>
  <c r="AE58" i="1" s="1"/>
  <c r="AD57" i="1"/>
  <c r="AC57" i="1"/>
  <c r="AB57" i="1"/>
  <c r="AA57" i="1"/>
  <c r="Z57" i="1"/>
  <c r="Y57" i="1"/>
  <c r="X57" i="1"/>
  <c r="AJ57" i="1" s="1"/>
  <c r="W57" i="1"/>
  <c r="AI57" i="1" s="1"/>
  <c r="V57" i="1"/>
  <c r="AH57" i="1" s="1"/>
  <c r="U57" i="1"/>
  <c r="AG57" i="1" s="1"/>
  <c r="T57" i="1"/>
  <c r="AF57" i="1" s="1"/>
  <c r="S57" i="1"/>
  <c r="AE57" i="1" s="1"/>
  <c r="AD56" i="1"/>
  <c r="AC56" i="1"/>
  <c r="AB56" i="1"/>
  <c r="AA56" i="1"/>
  <c r="Z56" i="1"/>
  <c r="Y56" i="1"/>
  <c r="X56" i="1"/>
  <c r="AJ56" i="1" s="1"/>
  <c r="W56" i="1"/>
  <c r="AI56" i="1" s="1"/>
  <c r="V56" i="1"/>
  <c r="AH56" i="1" s="1"/>
  <c r="U56" i="1"/>
  <c r="AG56" i="1" s="1"/>
  <c r="T56" i="1"/>
  <c r="AF56" i="1" s="1"/>
  <c r="S56" i="1"/>
  <c r="AE56" i="1" s="1"/>
  <c r="AD55" i="1"/>
  <c r="AC55" i="1"/>
  <c r="AB55" i="1"/>
  <c r="AA55" i="1"/>
  <c r="Z55" i="1"/>
  <c r="Y55" i="1"/>
  <c r="X55" i="1"/>
  <c r="AJ55" i="1" s="1"/>
  <c r="W55" i="1"/>
  <c r="AI55" i="1" s="1"/>
  <c r="V55" i="1"/>
  <c r="AH55" i="1" s="1"/>
  <c r="U55" i="1"/>
  <c r="AG55" i="1" s="1"/>
  <c r="T55" i="1"/>
  <c r="AF55" i="1" s="1"/>
  <c r="S55" i="1"/>
  <c r="AE55" i="1" s="1"/>
  <c r="AD54" i="1"/>
  <c r="AC54" i="1"/>
  <c r="AB54" i="1"/>
  <c r="AA54" i="1"/>
  <c r="Z54" i="1"/>
  <c r="Y54" i="1"/>
  <c r="X54" i="1"/>
  <c r="AJ54" i="1" s="1"/>
  <c r="W54" i="1"/>
  <c r="AI54" i="1" s="1"/>
  <c r="V54" i="1"/>
  <c r="AH54" i="1" s="1"/>
  <c r="U54" i="1"/>
  <c r="AG54" i="1" s="1"/>
  <c r="T54" i="1"/>
  <c r="AF54" i="1" s="1"/>
  <c r="S54" i="1"/>
  <c r="AE54" i="1" s="1"/>
  <c r="AD53" i="1"/>
  <c r="AC53" i="1"/>
  <c r="AB53" i="1"/>
  <c r="AA53" i="1"/>
  <c r="Z53" i="1"/>
  <c r="Y53" i="1"/>
  <c r="X53" i="1"/>
  <c r="AJ53" i="1" s="1"/>
  <c r="W53" i="1"/>
  <c r="AI53" i="1" s="1"/>
  <c r="V53" i="1"/>
  <c r="AH53" i="1" s="1"/>
  <c r="U53" i="1"/>
  <c r="AG53" i="1" s="1"/>
  <c r="T53" i="1"/>
  <c r="AF53" i="1" s="1"/>
  <c r="S53" i="1"/>
  <c r="AE53" i="1" s="1"/>
  <c r="AD52" i="1"/>
  <c r="AC52" i="1"/>
  <c r="AB52" i="1"/>
  <c r="AA52" i="1"/>
  <c r="Z52" i="1"/>
  <c r="Y52" i="1"/>
  <c r="X52" i="1"/>
  <c r="AJ52" i="1" s="1"/>
  <c r="W52" i="1"/>
  <c r="AI52" i="1" s="1"/>
  <c r="V52" i="1"/>
  <c r="AH52" i="1" s="1"/>
  <c r="U52" i="1"/>
  <c r="AG52" i="1" s="1"/>
  <c r="T52" i="1"/>
  <c r="AF52" i="1" s="1"/>
  <c r="S52" i="1"/>
  <c r="AE52" i="1" s="1"/>
  <c r="AD51" i="1"/>
  <c r="AC51" i="1"/>
  <c r="AB51" i="1"/>
  <c r="AA51" i="1"/>
  <c r="Z51" i="1"/>
  <c r="Y51" i="1"/>
  <c r="X51" i="1"/>
  <c r="AJ51" i="1" s="1"/>
  <c r="W51" i="1"/>
  <c r="AI51" i="1" s="1"/>
  <c r="V51" i="1"/>
  <c r="AH51" i="1" s="1"/>
  <c r="U51" i="1"/>
  <c r="AG51" i="1" s="1"/>
  <c r="T51" i="1"/>
  <c r="AF51" i="1" s="1"/>
  <c r="S51" i="1"/>
  <c r="AE51" i="1" s="1"/>
  <c r="AD50" i="1"/>
  <c r="AC50" i="1"/>
  <c r="AB50" i="1"/>
  <c r="AA50" i="1"/>
  <c r="Z50" i="1"/>
  <c r="Y50" i="1"/>
  <c r="X50" i="1"/>
  <c r="AJ50" i="1" s="1"/>
  <c r="W50" i="1"/>
  <c r="AI50" i="1" s="1"/>
  <c r="V50" i="1"/>
  <c r="AH50" i="1" s="1"/>
  <c r="U50" i="1"/>
  <c r="AG50" i="1" s="1"/>
  <c r="T50" i="1"/>
  <c r="AF50" i="1" s="1"/>
  <c r="S50" i="1"/>
  <c r="AE50" i="1" s="1"/>
  <c r="AD49" i="1"/>
  <c r="AC49" i="1"/>
  <c r="AB49" i="1"/>
  <c r="AA49" i="1"/>
  <c r="Z49" i="1"/>
  <c r="Y49" i="1"/>
  <c r="X49" i="1"/>
  <c r="AJ49" i="1" s="1"/>
  <c r="W49" i="1"/>
  <c r="AI49" i="1" s="1"/>
  <c r="V49" i="1"/>
  <c r="AH49" i="1" s="1"/>
  <c r="U49" i="1"/>
  <c r="AG49" i="1" s="1"/>
  <c r="T49" i="1"/>
  <c r="AF49" i="1" s="1"/>
  <c r="S49" i="1"/>
  <c r="AE49" i="1" s="1"/>
  <c r="AD48" i="1"/>
  <c r="AC48" i="1"/>
  <c r="AB48" i="1"/>
  <c r="AA48" i="1"/>
  <c r="Z48" i="1"/>
  <c r="Y48" i="1"/>
  <c r="X48" i="1"/>
  <c r="AJ48" i="1" s="1"/>
  <c r="W48" i="1"/>
  <c r="AI48" i="1" s="1"/>
  <c r="V48" i="1"/>
  <c r="AH48" i="1" s="1"/>
  <c r="U48" i="1"/>
  <c r="AG48" i="1" s="1"/>
  <c r="T48" i="1"/>
  <c r="AF48" i="1" s="1"/>
  <c r="S48" i="1"/>
  <c r="AE48" i="1" s="1"/>
  <c r="AD47" i="1"/>
  <c r="AC47" i="1"/>
  <c r="AB47" i="1"/>
  <c r="AA47" i="1"/>
  <c r="Z47" i="1"/>
  <c r="Y47" i="1"/>
  <c r="X47" i="1"/>
  <c r="AJ47" i="1" s="1"/>
  <c r="W47" i="1"/>
  <c r="AI47" i="1" s="1"/>
  <c r="V47" i="1"/>
  <c r="AH47" i="1" s="1"/>
  <c r="U47" i="1"/>
  <c r="AG47" i="1" s="1"/>
  <c r="T47" i="1"/>
  <c r="AF47" i="1" s="1"/>
  <c r="S47" i="1"/>
  <c r="AE47" i="1" s="1"/>
  <c r="AD46" i="1"/>
  <c r="AC46" i="1"/>
  <c r="AB46" i="1"/>
  <c r="AA46" i="1"/>
  <c r="Z46" i="1"/>
  <c r="Y46" i="1"/>
  <c r="X46" i="1"/>
  <c r="AJ46" i="1" s="1"/>
  <c r="W46" i="1"/>
  <c r="AI46" i="1" s="1"/>
  <c r="V46" i="1"/>
  <c r="AH46" i="1" s="1"/>
  <c r="U46" i="1"/>
  <c r="AG46" i="1" s="1"/>
  <c r="T46" i="1"/>
  <c r="AF46" i="1" s="1"/>
  <c r="S46" i="1"/>
  <c r="AE46" i="1" s="1"/>
  <c r="AD45" i="1"/>
  <c r="AC45" i="1"/>
  <c r="AB45" i="1"/>
  <c r="AA45" i="1"/>
  <c r="Z45" i="1"/>
  <c r="Y45" i="1"/>
  <c r="X45" i="1"/>
  <c r="AJ45" i="1" s="1"/>
  <c r="W45" i="1"/>
  <c r="AI45" i="1" s="1"/>
  <c r="V45" i="1"/>
  <c r="AH45" i="1" s="1"/>
  <c r="U45" i="1"/>
  <c r="AG45" i="1" s="1"/>
  <c r="T45" i="1"/>
  <c r="AF45" i="1" s="1"/>
  <c r="S45" i="1"/>
  <c r="AE45" i="1" s="1"/>
  <c r="AD44" i="1"/>
  <c r="AC44" i="1"/>
  <c r="AB44" i="1"/>
  <c r="AA44" i="1"/>
  <c r="Z44" i="1"/>
  <c r="Y44" i="1"/>
  <c r="X44" i="1"/>
  <c r="AJ44" i="1" s="1"/>
  <c r="W44" i="1"/>
  <c r="AI44" i="1" s="1"/>
  <c r="V44" i="1"/>
  <c r="AH44" i="1" s="1"/>
  <c r="U44" i="1"/>
  <c r="AG44" i="1" s="1"/>
  <c r="T44" i="1"/>
  <c r="AF44" i="1" s="1"/>
  <c r="S44" i="1"/>
  <c r="AE44" i="1" s="1"/>
  <c r="AD43" i="1"/>
  <c r="AC43" i="1"/>
  <c r="AB43" i="1"/>
  <c r="AA43" i="1"/>
  <c r="Z43" i="1"/>
  <c r="Y43" i="1"/>
  <c r="X43" i="1"/>
  <c r="AJ43" i="1" s="1"/>
  <c r="W43" i="1"/>
  <c r="AI43" i="1" s="1"/>
  <c r="V43" i="1"/>
  <c r="AH43" i="1" s="1"/>
  <c r="U43" i="1"/>
  <c r="AG43" i="1" s="1"/>
  <c r="T43" i="1"/>
  <c r="AF43" i="1" s="1"/>
  <c r="S43" i="1"/>
  <c r="AE43" i="1" s="1"/>
  <c r="AD42" i="1"/>
  <c r="AC42" i="1"/>
  <c r="AB42" i="1"/>
  <c r="AA42" i="1"/>
  <c r="Z42" i="1"/>
  <c r="Y42" i="1"/>
  <c r="X42" i="1"/>
  <c r="AJ42" i="1" s="1"/>
  <c r="W42" i="1"/>
  <c r="AI42" i="1" s="1"/>
  <c r="V42" i="1"/>
  <c r="AH42" i="1" s="1"/>
  <c r="U42" i="1"/>
  <c r="AG42" i="1" s="1"/>
  <c r="T42" i="1"/>
  <c r="AF42" i="1" s="1"/>
  <c r="S42" i="1"/>
  <c r="AE42" i="1" s="1"/>
  <c r="AD41" i="1"/>
  <c r="AC41" i="1"/>
  <c r="AB41" i="1"/>
  <c r="AA41" i="1"/>
  <c r="Z41" i="1"/>
  <c r="Y41" i="1"/>
  <c r="X41" i="1"/>
  <c r="AJ41" i="1" s="1"/>
  <c r="W41" i="1"/>
  <c r="AI41" i="1" s="1"/>
  <c r="V41" i="1"/>
  <c r="AH41" i="1" s="1"/>
  <c r="U41" i="1"/>
  <c r="AG41" i="1" s="1"/>
  <c r="T41" i="1"/>
  <c r="AF41" i="1" s="1"/>
  <c r="S41" i="1"/>
  <c r="AE41" i="1" s="1"/>
  <c r="AD40" i="1"/>
  <c r="AC40" i="1"/>
  <c r="AB40" i="1"/>
  <c r="AA40" i="1"/>
  <c r="Z40" i="1"/>
  <c r="Y40" i="1"/>
  <c r="X40" i="1"/>
  <c r="AJ40" i="1" s="1"/>
  <c r="W40" i="1"/>
  <c r="AI40" i="1" s="1"/>
  <c r="V40" i="1"/>
  <c r="AH40" i="1" s="1"/>
  <c r="U40" i="1"/>
  <c r="AG40" i="1" s="1"/>
  <c r="T40" i="1"/>
  <c r="AF40" i="1" s="1"/>
  <c r="S40" i="1"/>
  <c r="AE40" i="1" s="1"/>
  <c r="AD39" i="1"/>
  <c r="AC39" i="1"/>
  <c r="AB39" i="1"/>
  <c r="AA39" i="1"/>
  <c r="Z39" i="1"/>
  <c r="Y39" i="1"/>
  <c r="X39" i="1"/>
  <c r="AJ39" i="1" s="1"/>
  <c r="W39" i="1"/>
  <c r="AI39" i="1" s="1"/>
  <c r="V39" i="1"/>
  <c r="AH39" i="1" s="1"/>
  <c r="U39" i="1"/>
  <c r="AG39" i="1" s="1"/>
  <c r="T39" i="1"/>
  <c r="AF39" i="1" s="1"/>
  <c r="S39" i="1"/>
  <c r="AE39" i="1" s="1"/>
  <c r="AD38" i="1"/>
  <c r="AC38" i="1"/>
  <c r="AB38" i="1"/>
  <c r="AA38" i="1"/>
  <c r="Z38" i="1"/>
  <c r="Y38" i="1"/>
  <c r="X38" i="1"/>
  <c r="AJ38" i="1" s="1"/>
  <c r="W38" i="1"/>
  <c r="AI38" i="1" s="1"/>
  <c r="V38" i="1"/>
  <c r="AH38" i="1" s="1"/>
  <c r="U38" i="1"/>
  <c r="AG38" i="1" s="1"/>
  <c r="T38" i="1"/>
  <c r="AF38" i="1" s="1"/>
  <c r="S38" i="1"/>
  <c r="AE38" i="1" s="1"/>
  <c r="AD37" i="1"/>
  <c r="AC37" i="1"/>
  <c r="AB37" i="1"/>
  <c r="AA37" i="1"/>
  <c r="Z37" i="1"/>
  <c r="Y37" i="1"/>
  <c r="X37" i="1"/>
  <c r="AJ37" i="1" s="1"/>
  <c r="W37" i="1"/>
  <c r="AI37" i="1" s="1"/>
  <c r="V37" i="1"/>
  <c r="AH37" i="1" s="1"/>
  <c r="U37" i="1"/>
  <c r="AG37" i="1" s="1"/>
  <c r="T37" i="1"/>
  <c r="AF37" i="1" s="1"/>
  <c r="S37" i="1"/>
  <c r="AE37" i="1" s="1"/>
  <c r="AD36" i="1"/>
  <c r="AC36" i="1"/>
  <c r="AB36" i="1"/>
  <c r="AA36" i="1"/>
  <c r="Z36" i="1"/>
  <c r="Y36" i="1"/>
  <c r="X36" i="1"/>
  <c r="AJ36" i="1" s="1"/>
  <c r="W36" i="1"/>
  <c r="AI36" i="1" s="1"/>
  <c r="V36" i="1"/>
  <c r="AH36" i="1" s="1"/>
  <c r="U36" i="1"/>
  <c r="AG36" i="1" s="1"/>
  <c r="T36" i="1"/>
  <c r="AF36" i="1" s="1"/>
  <c r="S36" i="1"/>
  <c r="AE36" i="1" s="1"/>
  <c r="AD35" i="1"/>
  <c r="AC35" i="1"/>
  <c r="AB35" i="1"/>
  <c r="AA35" i="1"/>
  <c r="Z35" i="1"/>
  <c r="Y35" i="1"/>
  <c r="X35" i="1"/>
  <c r="AJ35" i="1" s="1"/>
  <c r="W35" i="1"/>
  <c r="AI35" i="1" s="1"/>
  <c r="V35" i="1"/>
  <c r="AH35" i="1" s="1"/>
  <c r="U35" i="1"/>
  <c r="AG35" i="1" s="1"/>
  <c r="T35" i="1"/>
  <c r="AF35" i="1" s="1"/>
  <c r="S35" i="1"/>
  <c r="AE35" i="1" s="1"/>
  <c r="AD34" i="1"/>
  <c r="AC34" i="1"/>
  <c r="AB34" i="1"/>
  <c r="AA34" i="1"/>
  <c r="Z34" i="1"/>
  <c r="Y34" i="1"/>
  <c r="X34" i="1"/>
  <c r="AJ34" i="1" s="1"/>
  <c r="W34" i="1"/>
  <c r="AI34" i="1" s="1"/>
  <c r="V34" i="1"/>
  <c r="AH34" i="1" s="1"/>
  <c r="U34" i="1"/>
  <c r="AG34" i="1" s="1"/>
  <c r="T34" i="1"/>
  <c r="AF34" i="1" s="1"/>
  <c r="S34" i="1"/>
  <c r="AE34" i="1" s="1"/>
  <c r="AD33" i="1"/>
  <c r="AC33" i="1"/>
  <c r="AB33" i="1"/>
  <c r="AA33" i="1"/>
  <c r="Z33" i="1"/>
  <c r="Y33" i="1"/>
  <c r="X33" i="1"/>
  <c r="AJ33" i="1" s="1"/>
  <c r="W33" i="1"/>
  <c r="AI33" i="1" s="1"/>
  <c r="V33" i="1"/>
  <c r="AH33" i="1" s="1"/>
  <c r="U33" i="1"/>
  <c r="AG33" i="1" s="1"/>
  <c r="T33" i="1"/>
  <c r="AF33" i="1" s="1"/>
  <c r="S33" i="1"/>
  <c r="AE33" i="1" s="1"/>
  <c r="AD32" i="1"/>
  <c r="AC32" i="1"/>
  <c r="AB32" i="1"/>
  <c r="AA32" i="1"/>
  <c r="Z32" i="1"/>
  <c r="Y32" i="1"/>
  <c r="X32" i="1"/>
  <c r="AJ32" i="1" s="1"/>
  <c r="W32" i="1"/>
  <c r="AI32" i="1" s="1"/>
  <c r="V32" i="1"/>
  <c r="AH32" i="1" s="1"/>
  <c r="U32" i="1"/>
  <c r="AG32" i="1" s="1"/>
  <c r="T32" i="1"/>
  <c r="AF32" i="1" s="1"/>
  <c r="S32" i="1"/>
  <c r="AE32" i="1" s="1"/>
  <c r="AD31" i="1"/>
  <c r="AC31" i="1"/>
  <c r="AB31" i="1"/>
  <c r="AA31" i="1"/>
  <c r="Z31" i="1"/>
  <c r="Y31" i="1"/>
  <c r="X31" i="1"/>
  <c r="AJ31" i="1" s="1"/>
  <c r="W31" i="1"/>
  <c r="AI31" i="1" s="1"/>
  <c r="V31" i="1"/>
  <c r="AH31" i="1" s="1"/>
  <c r="U31" i="1"/>
  <c r="AG31" i="1" s="1"/>
  <c r="T31" i="1"/>
  <c r="AF31" i="1" s="1"/>
  <c r="S31" i="1"/>
  <c r="AE31" i="1" s="1"/>
  <c r="AD30" i="1"/>
  <c r="AC30" i="1"/>
  <c r="AB30" i="1"/>
  <c r="AA30" i="1"/>
  <c r="Z30" i="1"/>
  <c r="Y30" i="1"/>
  <c r="X30" i="1"/>
  <c r="AJ30" i="1" s="1"/>
  <c r="W30" i="1"/>
  <c r="AI30" i="1" s="1"/>
  <c r="V30" i="1"/>
  <c r="AH30" i="1" s="1"/>
  <c r="U30" i="1"/>
  <c r="AG30" i="1" s="1"/>
  <c r="T30" i="1"/>
  <c r="AF30" i="1" s="1"/>
  <c r="S30" i="1"/>
  <c r="AE30" i="1" s="1"/>
  <c r="AD29" i="1"/>
  <c r="AC29" i="1"/>
  <c r="AB29" i="1"/>
  <c r="AA29" i="1"/>
  <c r="Z29" i="1"/>
  <c r="Y29" i="1"/>
  <c r="X29" i="1"/>
  <c r="AJ29" i="1" s="1"/>
  <c r="W29" i="1"/>
  <c r="AI29" i="1" s="1"/>
  <c r="V29" i="1"/>
  <c r="AH29" i="1" s="1"/>
  <c r="U29" i="1"/>
  <c r="AG29" i="1" s="1"/>
  <c r="T29" i="1"/>
  <c r="AF29" i="1" s="1"/>
  <c r="S29" i="1"/>
  <c r="AE29" i="1" s="1"/>
  <c r="AD28" i="1"/>
  <c r="AC28" i="1"/>
  <c r="AB28" i="1"/>
  <c r="AA28" i="1"/>
  <c r="Z28" i="1"/>
  <c r="Y28" i="1"/>
  <c r="X28" i="1"/>
  <c r="AJ28" i="1" s="1"/>
  <c r="W28" i="1"/>
  <c r="AI28" i="1" s="1"/>
  <c r="V28" i="1"/>
  <c r="AH28" i="1" s="1"/>
  <c r="U28" i="1"/>
  <c r="AG28" i="1" s="1"/>
  <c r="T28" i="1"/>
  <c r="AF28" i="1" s="1"/>
  <c r="S28" i="1"/>
  <c r="AE28" i="1" s="1"/>
  <c r="AD27" i="1"/>
  <c r="AC27" i="1"/>
  <c r="AB27" i="1"/>
  <c r="AA27" i="1"/>
  <c r="Z27" i="1"/>
  <c r="Y27" i="1"/>
  <c r="X27" i="1"/>
  <c r="AJ27" i="1" s="1"/>
  <c r="W27" i="1"/>
  <c r="AI27" i="1" s="1"/>
  <c r="V27" i="1"/>
  <c r="AH27" i="1" s="1"/>
  <c r="U27" i="1"/>
  <c r="AG27" i="1" s="1"/>
  <c r="T27" i="1"/>
  <c r="AF27" i="1" s="1"/>
  <c r="S27" i="1"/>
  <c r="AE27" i="1" s="1"/>
  <c r="AD26" i="1"/>
  <c r="AC26" i="1"/>
  <c r="AB26" i="1"/>
  <c r="AA26" i="1"/>
  <c r="Z26" i="1"/>
  <c r="Y26" i="1"/>
  <c r="X26" i="1"/>
  <c r="AJ26" i="1" s="1"/>
  <c r="W26" i="1"/>
  <c r="AI26" i="1" s="1"/>
  <c r="V26" i="1"/>
  <c r="AH26" i="1" s="1"/>
  <c r="U26" i="1"/>
  <c r="AG26" i="1" s="1"/>
  <c r="T26" i="1"/>
  <c r="AF26" i="1" s="1"/>
  <c r="S26" i="1"/>
  <c r="AE26" i="1" s="1"/>
  <c r="AD25" i="1"/>
  <c r="AC25" i="1"/>
  <c r="AB25" i="1"/>
  <c r="AA25" i="1"/>
  <c r="Z25" i="1"/>
  <c r="Y25" i="1"/>
  <c r="X25" i="1"/>
  <c r="AJ25" i="1" s="1"/>
  <c r="W25" i="1"/>
  <c r="AI25" i="1" s="1"/>
  <c r="V25" i="1"/>
  <c r="AH25" i="1" s="1"/>
  <c r="U25" i="1"/>
  <c r="AG25" i="1" s="1"/>
  <c r="T25" i="1"/>
  <c r="AF25" i="1" s="1"/>
  <c r="S25" i="1"/>
  <c r="AE25" i="1" s="1"/>
  <c r="AD24" i="1"/>
  <c r="AC24" i="1"/>
  <c r="AB24" i="1"/>
  <c r="AA24" i="1"/>
  <c r="Z24" i="1"/>
  <c r="Y24" i="1"/>
  <c r="X24" i="1"/>
  <c r="AJ24" i="1" s="1"/>
  <c r="W24" i="1"/>
  <c r="AI24" i="1" s="1"/>
  <c r="V24" i="1"/>
  <c r="AH24" i="1" s="1"/>
  <c r="U24" i="1"/>
  <c r="AG24" i="1" s="1"/>
  <c r="T24" i="1"/>
  <c r="AF24" i="1" s="1"/>
  <c r="S24" i="1"/>
  <c r="AE24" i="1" s="1"/>
  <c r="AD23" i="1"/>
  <c r="AC23" i="1"/>
  <c r="AB23" i="1"/>
  <c r="AA23" i="1"/>
  <c r="Z23" i="1"/>
  <c r="Y23" i="1"/>
  <c r="X23" i="1"/>
  <c r="AJ23" i="1" s="1"/>
  <c r="W23" i="1"/>
  <c r="AI23" i="1" s="1"/>
  <c r="V23" i="1"/>
  <c r="AH23" i="1" s="1"/>
  <c r="U23" i="1"/>
  <c r="AG23" i="1" s="1"/>
  <c r="T23" i="1"/>
  <c r="AF23" i="1" s="1"/>
  <c r="S23" i="1"/>
  <c r="AE23" i="1" s="1"/>
  <c r="AD22" i="1"/>
  <c r="AC22" i="1"/>
  <c r="AB22" i="1"/>
  <c r="AA22" i="1"/>
  <c r="Z22" i="1"/>
  <c r="Y22" i="1"/>
  <c r="X22" i="1"/>
  <c r="AJ22" i="1" s="1"/>
  <c r="W22" i="1"/>
  <c r="AI22" i="1" s="1"/>
  <c r="V22" i="1"/>
  <c r="AH22" i="1" s="1"/>
  <c r="U22" i="1"/>
  <c r="AG22" i="1" s="1"/>
  <c r="T22" i="1"/>
  <c r="AF22" i="1" s="1"/>
  <c r="S22" i="1"/>
  <c r="AE22" i="1" s="1"/>
  <c r="AD21" i="1"/>
  <c r="AC21" i="1"/>
  <c r="AB21" i="1"/>
  <c r="AA21" i="1"/>
  <c r="Z21" i="1"/>
  <c r="Y21" i="1"/>
  <c r="X21" i="1"/>
  <c r="AJ21" i="1" s="1"/>
  <c r="W21" i="1"/>
  <c r="AI21" i="1" s="1"/>
  <c r="V21" i="1"/>
  <c r="AH21" i="1" s="1"/>
  <c r="U21" i="1"/>
  <c r="AG21" i="1" s="1"/>
  <c r="T21" i="1"/>
  <c r="AF21" i="1" s="1"/>
  <c r="S21" i="1"/>
  <c r="AE21" i="1" s="1"/>
  <c r="AD20" i="1"/>
  <c r="AC20" i="1"/>
  <c r="AB20" i="1"/>
  <c r="AA20" i="1"/>
  <c r="Z20" i="1"/>
  <c r="Y20" i="1"/>
  <c r="X20" i="1"/>
  <c r="AJ20" i="1" s="1"/>
  <c r="W20" i="1"/>
  <c r="AI20" i="1" s="1"/>
  <c r="V20" i="1"/>
  <c r="AH20" i="1" s="1"/>
  <c r="U20" i="1"/>
  <c r="AG20" i="1" s="1"/>
  <c r="T20" i="1"/>
  <c r="AF20" i="1" s="1"/>
  <c r="S20" i="1"/>
  <c r="AE20" i="1" s="1"/>
  <c r="AD19" i="1"/>
  <c r="AC19" i="1"/>
  <c r="AB19" i="1"/>
  <c r="AA19" i="1"/>
  <c r="Z19" i="1"/>
  <c r="Y19" i="1"/>
  <c r="X19" i="1"/>
  <c r="AJ19" i="1" s="1"/>
  <c r="W19" i="1"/>
  <c r="AI19" i="1" s="1"/>
  <c r="V19" i="1"/>
  <c r="AH19" i="1" s="1"/>
  <c r="U19" i="1"/>
  <c r="AG19" i="1" s="1"/>
  <c r="T19" i="1"/>
  <c r="AF19" i="1" s="1"/>
  <c r="S19" i="1"/>
  <c r="AE19" i="1" s="1"/>
  <c r="AD18" i="1"/>
  <c r="AC18" i="1"/>
  <c r="AB18" i="1"/>
  <c r="AA18" i="1"/>
  <c r="Z18" i="1"/>
  <c r="Y18" i="1"/>
  <c r="X18" i="1"/>
  <c r="AJ18" i="1" s="1"/>
  <c r="W18" i="1"/>
  <c r="AI18" i="1" s="1"/>
  <c r="V18" i="1"/>
  <c r="AH18" i="1" s="1"/>
  <c r="U18" i="1"/>
  <c r="AG18" i="1" s="1"/>
  <c r="T18" i="1"/>
  <c r="AF18" i="1" s="1"/>
  <c r="S18" i="1"/>
  <c r="AE18" i="1" s="1"/>
  <c r="AD17" i="1"/>
  <c r="AC17" i="1"/>
  <c r="AB17" i="1"/>
  <c r="AA17" i="1"/>
  <c r="Z17" i="1"/>
  <c r="Y17" i="1"/>
  <c r="X17" i="1"/>
  <c r="AJ17" i="1" s="1"/>
  <c r="W17" i="1"/>
  <c r="AI17" i="1" s="1"/>
  <c r="V17" i="1"/>
  <c r="AH17" i="1" s="1"/>
  <c r="U17" i="1"/>
  <c r="AG17" i="1" s="1"/>
  <c r="T17" i="1"/>
  <c r="AF17" i="1" s="1"/>
  <c r="S17" i="1"/>
  <c r="AE17" i="1" s="1"/>
  <c r="AH16" i="1"/>
  <c r="AD16" i="1"/>
  <c r="AC16" i="1"/>
  <c r="AB16" i="1"/>
  <c r="AA16" i="1"/>
  <c r="Z16" i="1"/>
  <c r="Y16" i="1"/>
  <c r="X16" i="1"/>
  <c r="AJ16" i="1" s="1"/>
  <c r="W16" i="1"/>
  <c r="AI16" i="1" s="1"/>
  <c r="V16" i="1"/>
  <c r="U16" i="1"/>
  <c r="AG16" i="1" s="1"/>
  <c r="T16" i="1"/>
  <c r="AF16" i="1" s="1"/>
  <c r="S16" i="1"/>
  <c r="AE16" i="1" s="1"/>
  <c r="AF15" i="1"/>
  <c r="AD15" i="1"/>
  <c r="AC15" i="1"/>
  <c r="AB15" i="1"/>
  <c r="AA15" i="1"/>
  <c r="Z15" i="1"/>
  <c r="Y15" i="1"/>
  <c r="X15" i="1"/>
  <c r="AJ15" i="1" s="1"/>
  <c r="W15" i="1"/>
  <c r="AI15" i="1" s="1"/>
  <c r="V15" i="1"/>
  <c r="AH15" i="1" s="1"/>
  <c r="U15" i="1"/>
  <c r="AG15" i="1" s="1"/>
  <c r="T15" i="1"/>
  <c r="S15" i="1"/>
  <c r="AE15" i="1" s="1"/>
  <c r="AD14" i="1"/>
  <c r="AC14" i="1"/>
  <c r="AB14" i="1"/>
  <c r="AA14" i="1"/>
  <c r="Z14" i="1"/>
  <c r="Y14" i="1"/>
  <c r="X14" i="1"/>
  <c r="W14" i="1"/>
  <c r="AI14" i="1" s="1"/>
  <c r="V14" i="1"/>
  <c r="AH14" i="1" s="1"/>
  <c r="U14" i="1"/>
  <c r="AG14" i="1" s="1"/>
  <c r="T14" i="1"/>
  <c r="S14" i="1"/>
  <c r="AE14" i="1" s="1"/>
  <c r="AD13" i="1"/>
  <c r="AC13" i="1"/>
  <c r="AB13" i="1"/>
  <c r="AA13" i="1"/>
  <c r="Z13" i="1"/>
  <c r="Y13" i="1"/>
  <c r="X13" i="1"/>
  <c r="AJ13" i="1" s="1"/>
  <c r="W13" i="1"/>
  <c r="AI13" i="1" s="1"/>
  <c r="V13" i="1"/>
  <c r="U13" i="1"/>
  <c r="AG13" i="1" s="1"/>
  <c r="T13" i="1"/>
  <c r="AF13" i="1" s="1"/>
  <c r="S13" i="1"/>
  <c r="AE13" i="1" s="1"/>
  <c r="AD12" i="1"/>
  <c r="AC12" i="1"/>
  <c r="AB12" i="1"/>
  <c r="AA12" i="1"/>
  <c r="Z12" i="1"/>
  <c r="Y12" i="1"/>
  <c r="X12" i="1"/>
  <c r="W12" i="1"/>
  <c r="AI12" i="1" s="1"/>
  <c r="V12" i="1"/>
  <c r="AH12" i="1" s="1"/>
  <c r="U12" i="1"/>
  <c r="AG12" i="1" s="1"/>
  <c r="T12" i="1"/>
  <c r="S12" i="1"/>
  <c r="AE12" i="1" s="1"/>
  <c r="AF11" i="1"/>
  <c r="AD11" i="1"/>
  <c r="AC11" i="1"/>
  <c r="AB11" i="1"/>
  <c r="AA11" i="1"/>
  <c r="Z11" i="1"/>
  <c r="Y11" i="1"/>
  <c r="X11" i="1"/>
  <c r="AJ11" i="1" s="1"/>
  <c r="W11" i="1"/>
  <c r="AI11" i="1" s="1"/>
  <c r="V11" i="1"/>
  <c r="U11" i="1"/>
  <c r="AG11" i="1" s="1"/>
  <c r="T11" i="1"/>
  <c r="S11" i="1"/>
  <c r="AE11" i="1" s="1"/>
  <c r="AD10" i="1"/>
  <c r="AC10" i="1"/>
  <c r="AB10" i="1"/>
  <c r="AA10" i="1"/>
  <c r="Z10" i="1"/>
  <c r="Y10" i="1"/>
  <c r="X10" i="1"/>
  <c r="AJ10" i="1" s="1"/>
  <c r="W10" i="1"/>
  <c r="AI10" i="1" s="1"/>
  <c r="V10" i="1"/>
  <c r="AH10" i="1" s="1"/>
  <c r="U10" i="1"/>
  <c r="AG10" i="1" s="1"/>
  <c r="T10" i="1"/>
  <c r="AF10" i="1" s="1"/>
  <c r="S10" i="1"/>
  <c r="AE10" i="1" s="1"/>
  <c r="AD9" i="1"/>
  <c r="AJ9" i="1" s="1"/>
  <c r="AC9" i="1"/>
  <c r="AB9" i="1"/>
  <c r="AA9" i="1"/>
  <c r="AG9" i="1" s="1"/>
  <c r="Z9" i="1"/>
  <c r="Y9" i="1"/>
  <c r="X9" i="1"/>
  <c r="W9" i="1"/>
  <c r="AI9" i="1" s="1"/>
  <c r="V9" i="1"/>
  <c r="AH9" i="1" s="1"/>
  <c r="U9" i="1"/>
  <c r="T9" i="1"/>
  <c r="AF9" i="1" s="1"/>
  <c r="S9" i="1"/>
  <c r="AE9" i="1" s="1"/>
  <c r="AD8" i="1"/>
  <c r="AC8" i="1"/>
  <c r="AB8" i="1"/>
  <c r="AA8" i="1"/>
  <c r="Z8" i="1"/>
  <c r="Y8" i="1"/>
  <c r="X8" i="1"/>
  <c r="AJ8" i="1" s="1"/>
  <c r="W8" i="1"/>
  <c r="AI8" i="1" s="1"/>
  <c r="V8" i="1"/>
  <c r="AH8" i="1" s="1"/>
  <c r="U8" i="1"/>
  <c r="AG8" i="1" s="1"/>
  <c r="T8" i="1"/>
  <c r="AF8" i="1" s="1"/>
  <c r="S8" i="1"/>
  <c r="AE8" i="1" s="1"/>
  <c r="AD7" i="1"/>
  <c r="AC7" i="1"/>
  <c r="AB7" i="1"/>
  <c r="AA7" i="1"/>
  <c r="Z7" i="1"/>
  <c r="Y7" i="1"/>
  <c r="X7" i="1"/>
  <c r="AJ7" i="1" s="1"/>
  <c r="W7" i="1"/>
  <c r="AI7" i="1" s="1"/>
  <c r="V7" i="1"/>
  <c r="AH7" i="1" s="1"/>
  <c r="U7" i="1"/>
  <c r="AG7" i="1" s="1"/>
  <c r="T7" i="1"/>
  <c r="AF7" i="1" s="1"/>
  <c r="S7" i="1"/>
  <c r="AE7" i="1" s="1"/>
  <c r="AD6" i="1"/>
  <c r="AC6" i="1"/>
  <c r="AB6" i="1"/>
  <c r="AA6" i="1"/>
  <c r="Z6" i="1"/>
  <c r="Y6" i="1"/>
  <c r="X6" i="1"/>
  <c r="AJ6" i="1" s="1"/>
  <c r="W6" i="1"/>
  <c r="AI6" i="1" s="1"/>
  <c r="V6" i="1"/>
  <c r="AH6" i="1" s="1"/>
  <c r="U6" i="1"/>
  <c r="AG6" i="1" s="1"/>
  <c r="T6" i="1"/>
  <c r="AF6" i="1" s="1"/>
  <c r="S6" i="1"/>
  <c r="AE6" i="1" s="1"/>
  <c r="AD5" i="1"/>
  <c r="AC5" i="1"/>
  <c r="AB5" i="1"/>
  <c r="AA5" i="1"/>
  <c r="Z5" i="1"/>
  <c r="Y5" i="1"/>
  <c r="X5" i="1"/>
  <c r="AJ5" i="1" s="1"/>
  <c r="W5" i="1"/>
  <c r="AI5" i="1" s="1"/>
  <c r="V5" i="1"/>
  <c r="AH5" i="1" s="1"/>
  <c r="U5" i="1"/>
  <c r="AG5" i="1" s="1"/>
  <c r="T5" i="1"/>
  <c r="AF5" i="1" s="1"/>
  <c r="S5" i="1"/>
  <c r="AE5" i="1" s="1"/>
  <c r="AD4" i="1"/>
  <c r="AC4" i="1"/>
  <c r="AB4" i="1"/>
  <c r="AA4" i="1"/>
  <c r="Z4" i="1"/>
  <c r="Y4" i="1"/>
  <c r="X4" i="1"/>
  <c r="AJ4" i="1" s="1"/>
  <c r="W4" i="1"/>
  <c r="AI4" i="1" s="1"/>
  <c r="V4" i="1"/>
  <c r="AH4" i="1" s="1"/>
  <c r="U4" i="1"/>
  <c r="AG4" i="1" s="1"/>
  <c r="T4" i="1"/>
  <c r="AF4" i="1" s="1"/>
  <c r="S4" i="1"/>
  <c r="AE4" i="1" s="1"/>
  <c r="AD3" i="1"/>
  <c r="AC3" i="1"/>
  <c r="AB3" i="1"/>
  <c r="AA3" i="1"/>
  <c r="Z3" i="1"/>
  <c r="Y3" i="1"/>
  <c r="X3" i="1"/>
  <c r="AJ3" i="1" s="1"/>
  <c r="W3" i="1"/>
  <c r="AI3" i="1" s="1"/>
  <c r="V3" i="1"/>
  <c r="AH3" i="1" s="1"/>
  <c r="U3" i="1"/>
  <c r="AG3" i="1" s="1"/>
  <c r="T3" i="1"/>
  <c r="AF3" i="1" s="1"/>
  <c r="S3" i="1"/>
  <c r="AE3" i="1" s="1"/>
  <c r="AD2" i="1"/>
  <c r="AC2" i="1"/>
  <c r="AB2" i="1"/>
  <c r="AA2" i="1"/>
  <c r="Z2" i="1"/>
  <c r="Y2" i="1"/>
  <c r="X2" i="1"/>
  <c r="AJ2" i="1" s="1"/>
  <c r="W2" i="1"/>
  <c r="AI2" i="1" s="1"/>
  <c r="V2" i="1"/>
  <c r="AH2" i="1" s="1"/>
  <c r="U2" i="1"/>
  <c r="AG2" i="1" s="1"/>
  <c r="T2" i="1"/>
  <c r="AF2" i="1" s="1"/>
  <c r="S2" i="1"/>
  <c r="AE2" i="1" s="1"/>
  <c r="AH13" i="1" l="1"/>
  <c r="AF14" i="1"/>
  <c r="AJ14" i="1"/>
  <c r="AH11" i="1"/>
  <c r="AF12" i="1"/>
  <c r="AJ12" i="1"/>
  <c r="B45" i="2"/>
  <c r="B15" i="2"/>
  <c r="B20" i="2" s="1"/>
  <c r="B22" i="2" s="1"/>
  <c r="B19" i="2"/>
  <c r="B61" i="2"/>
  <c r="B62" i="2" s="1"/>
  <c r="B63" i="2" s="1"/>
  <c r="B16" i="2"/>
  <c r="AI61" i="1"/>
  <c r="B17" i="2"/>
</calcChain>
</file>

<file path=xl/sharedStrings.xml><?xml version="1.0" encoding="utf-8"?>
<sst xmlns="http://schemas.openxmlformats.org/spreadsheetml/2006/main" count="85" uniqueCount="36">
  <si>
    <t>t</t>
  </si>
  <si>
    <t>Beta</t>
  </si>
  <si>
    <t xml:space="preserve"> </t>
  </si>
  <si>
    <t>Bnom</t>
  </si>
  <si>
    <t>Définir BNom com nom de commande</t>
  </si>
  <si>
    <t/>
  </si>
  <si>
    <t>Le type de donnée renvoyé par la fonction est numérique (1)</t>
  </si>
  <si>
    <t>Le premier arguement est une cellule(8) ou une valeur numérique (1) 9=8+1</t>
  </si>
  <si>
    <t>idem</t>
  </si>
  <si>
    <t>Combi</t>
  </si>
  <si>
    <t>Combinaison (n,p) et affectation à la variable combi (définir le nom combi)</t>
  </si>
  <si>
    <t>Proba</t>
  </si>
  <si>
    <t>Cacul de la probabilité, définir proba comme nom</t>
  </si>
  <si>
    <t>Renvoie comme résultat de la fonction la variable proba</t>
  </si>
  <si>
    <t>fnor</t>
  </si>
  <si>
    <t>Ditibution LNCR de t</t>
  </si>
  <si>
    <t>Ve</t>
  </si>
  <si>
    <t>Cst</t>
  </si>
  <si>
    <t>Fres</t>
  </si>
  <si>
    <t>Moy</t>
  </si>
  <si>
    <t>SomE</t>
  </si>
  <si>
    <t>SomP</t>
  </si>
  <si>
    <t>MoyC</t>
  </si>
  <si>
    <t>Ecar</t>
  </si>
  <si>
    <t>Argument matrice ou plage de cellules</t>
  </si>
  <si>
    <t>SomEff</t>
  </si>
  <si>
    <t>SomMoy</t>
  </si>
  <si>
    <t>MoyD</t>
  </si>
  <si>
    <t>SomC</t>
  </si>
  <si>
    <t>EcarC</t>
  </si>
  <si>
    <t>Pois</t>
  </si>
  <si>
    <t>Weib</t>
  </si>
  <si>
    <t>Frep</t>
  </si>
  <si>
    <t>Expo</t>
  </si>
  <si>
    <t>densWeib</t>
  </si>
  <si>
    <t>weibf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</si>
</sst>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5" x14ac:knownFonts="1">
    <font>
      <sz val="11"/>
      <color theme="1"/>
      <name val="MS Sans Serif"/>
    </font>
    <font>
      <b/>
      <i/>
      <sz val="16"/>
      <color theme="1"/>
      <name val="MS Sans Serif"/>
    </font>
    <font>
      <b/>
      <i/>
      <u/>
      <sz val="11"/>
      <color theme="1"/>
      <name val="MS Sans Serif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">
    <xf numFmtId="0" fontId="0" fillId="0" borderId="0" xfId="0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6862407506538197E-2"/>
          <c:y val="3.71199965359E-2"/>
          <c:w val="0.79710189686723421"/>
          <c:h val="0.91711618154646313"/>
        </c:manualLayout>
      </c:layout>
      <c:scatterChart>
        <c:scatterStyle val="lineMarker"/>
        <c:varyColors val="0"/>
        <c:ser>
          <c:idx val="0"/>
          <c:order val="0"/>
          <c:tx>
            <c:strRef>
              <c:f>Cours!$S$1:$S$1</c:f>
              <c:strCache>
                <c:ptCount val="1"/>
                <c:pt idx="0">
                  <c:v>0,5</c:v>
                </c:pt>
              </c:strCache>
            </c:strRef>
          </c:tx>
          <c:spPr>
            <a:ln w="12600">
              <a:solidFill>
                <a:srgbClr val="000080"/>
              </a:solidFill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Cours!$S$2:$S$61</c:f>
              <c:numCache>
                <c:formatCode>0.00</c:formatCode>
                <c:ptCount val="60"/>
                <c:pt idx="0">
                  <c:v>0.29800431558254165</c:v>
                </c:pt>
                <c:pt idx="1">
                  <c:v>0.21629145340622535</c:v>
                </c:pt>
                <c:pt idx="2">
                  <c:v>0.17338261681028699</c:v>
                </c:pt>
                <c:pt idx="3">
                  <c:v>0.14607355365662558</c:v>
                </c:pt>
                <c:pt idx="4">
                  <c:v>0.12683649989177276</c:v>
                </c:pt>
                <c:pt idx="5">
                  <c:v>0.11240085716445407</c:v>
                </c:pt>
                <c:pt idx="6">
                  <c:v>0.10108844328543891</c:v>
                </c:pt>
                <c:pt idx="7">
                  <c:v>9.1938841607118071E-2</c:v>
                </c:pt>
                <c:pt idx="8">
                  <c:v>8.4358028634462234E-2</c:v>
                </c:pt>
                <c:pt idx="9">
                  <c:v>7.7956557245023428E-2</c:v>
                </c:pt>
                <c:pt idx="10">
                  <c:v>7.2467241253863515E-2</c:v>
                </c:pt>
                <c:pt idx="11">
                  <c:v>6.7699972485707027E-2</c:v>
                </c:pt>
                <c:pt idx="12">
                  <c:v>6.351538017510297E-2</c:v>
                </c:pt>
                <c:pt idx="13">
                  <c:v>5.9808704356085082E-2</c:v>
                </c:pt>
                <c:pt idx="14">
                  <c:v>5.6499513055829002E-2</c:v>
                </c:pt>
                <c:pt idx="15">
                  <c:v>5.35249168429092E-2</c:v>
                </c:pt>
                <c:pt idx="16">
                  <c:v>5.0834957807342811E-2</c:v>
                </c:pt>
                <c:pt idx="17">
                  <c:v>4.838939547808082E-2</c:v>
                </c:pt>
                <c:pt idx="18">
                  <c:v>4.6155416087741735E-2</c:v>
                </c:pt>
                <c:pt idx="19">
                  <c:v>4.4105967574333889E-2</c:v>
                </c:pt>
                <c:pt idx="20">
                  <c:v>4.221852809958946E-2</c:v>
                </c:pt>
                <c:pt idx="21">
                  <c:v>4.0474180878148434E-2</c:v>
                </c:pt>
                <c:pt idx="22">
                  <c:v>3.8856909289606514E-2</c:v>
                </c:pt>
                <c:pt idx="23">
                  <c:v>3.7353052947781476E-2</c:v>
                </c:pt>
                <c:pt idx="24">
                  <c:v>3.5950883088324212E-2</c:v>
                </c:pt>
                <c:pt idx="25">
                  <c:v>3.4640267578063773E-2</c:v>
                </c:pt>
                <c:pt idx="26">
                  <c:v>3.341240405506065E-2</c:v>
                </c:pt>
                <c:pt idx="27">
                  <c:v>3.2259605437125992E-2</c:v>
                </c:pt>
                <c:pt idx="28">
                  <c:v>3.1175126095128205E-2</c:v>
                </c:pt>
                <c:pt idx="29">
                  <c:v>3.01530199017165E-2</c:v>
                </c:pt>
                <c:pt idx="30">
                  <c:v>2.9188023484968684E-2</c:v>
                </c:pt>
                <c:pt idx="31">
                  <c:v>2.8275459574900262E-2</c:v>
                </c:pt>
                <c:pt idx="32">
                  <c:v>2.7411156489351027E-2</c:v>
                </c:pt>
                <c:pt idx="33">
                  <c:v>2.6591380675733672E-2</c:v>
                </c:pt>
                <c:pt idx="34">
                  <c:v>2.5812779884507669E-2</c:v>
                </c:pt>
                <c:pt idx="35">
                  <c:v>2.50723350543939E-2</c:v>
                </c:pt>
                <c:pt idx="36">
                  <c:v>2.4367319377986779E-2</c:v>
                </c:pt>
                <c:pt idx="37">
                  <c:v>2.3695263318335741E-2</c:v>
                </c:pt>
                <c:pt idx="38">
                  <c:v>2.3053924583318529E-2</c:v>
                </c:pt>
                <c:pt idx="39">
                  <c:v>2.2441262250767913E-2</c:v>
                </c:pt>
                <c:pt idx="40">
                  <c:v>2.1855414384922795E-2</c:v>
                </c:pt>
                <c:pt idx="41">
                  <c:v>2.129467860254932E-2</c:v>
                </c:pt>
                <c:pt idx="42">
                  <c:v>2.0757495141595958E-2</c:v>
                </c:pt>
                <c:pt idx="43">
                  <c:v>2.0242432061519822E-2</c:v>
                </c:pt>
                <c:pt idx="44">
                  <c:v>1.974817226629565E-2</c:v>
                </c:pt>
                <c:pt idx="45">
                  <c:v>1.9273502091563765E-2</c:v>
                </c:pt>
                <c:pt idx="46">
                  <c:v>1.8817301238695249E-2</c:v>
                </c:pt>
                <c:pt idx="47">
                  <c:v>1.8378533872556804E-2</c:v>
                </c:pt>
                <c:pt idx="48">
                  <c:v>1.795624072786026E-2</c:v>
                </c:pt>
                <c:pt idx="49">
                  <c:v>1.7549532092304813E-2</c:v>
                </c:pt>
                <c:pt idx="50">
                  <c:v>1.7157581554151848E-2</c:v>
                </c:pt>
                <c:pt idx="51">
                  <c:v>1.6779620418125415E-2</c:v>
                </c:pt>
                <c:pt idx="52">
                  <c:v>1.6414932707173778E-2</c:v>
                </c:pt>
                <c:pt idx="53">
                  <c:v>1.6062850679120003E-2</c:v>
                </c:pt>
                <c:pt idx="54">
                  <c:v>1.5722750796942703E-2</c:v>
                </c:pt>
                <c:pt idx="55">
                  <c:v>1.5394050099664117E-2</c:v>
                </c:pt>
                <c:pt idx="56">
                  <c:v>1.5076202927828292E-2</c:v>
                </c:pt>
                <c:pt idx="57">
                  <c:v>1.4768697963528409E-2</c:v>
                </c:pt>
                <c:pt idx="58">
                  <c:v>1.4471055550055774E-2</c:v>
                </c:pt>
                <c:pt idx="59">
                  <c:v>1.4182825260629922E-2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Cours!$T$1:$T$1</c:f>
              <c:strCache>
                <c:ptCount val="1"/>
                <c:pt idx="0">
                  <c:v>1</c:v>
                </c:pt>
              </c:strCache>
            </c:strRef>
          </c:tx>
          <c:spPr>
            <a:ln w="12600">
              <a:solidFill>
                <a:srgbClr val="FF00FF"/>
              </a:solidFill>
            </a:ln>
          </c:spPr>
          <c:marker>
            <c:symbol val="squar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Cours!$T$2:$T$61</c:f>
              <c:numCache>
                <c:formatCode>0.00</c:formatCode>
                <c:ptCount val="60"/>
                <c:pt idx="0">
                  <c:v>0.15853823741678566</c:v>
                </c:pt>
                <c:pt idx="1">
                  <c:v>0.15334073577155388</c:v>
                </c:pt>
                <c:pt idx="2">
                  <c:v>0.14831362849800395</c:v>
                </c:pt>
                <c:pt idx="3">
                  <c:v>0.14345132940417629</c:v>
                </c:pt>
                <c:pt idx="4">
                  <c:v>0.1387484354352671</c:v>
                </c:pt>
                <c:pt idx="5">
                  <c:v>0.13419972066967842</c:v>
                </c:pt>
                <c:pt idx="6">
                  <c:v>0.12980013051190081</c:v>
                </c:pt>
                <c:pt idx="7">
                  <c:v>0.12554477607577613</c:v>
                </c:pt>
                <c:pt idx="8">
                  <c:v>0.12142892875189883</c:v>
                </c:pt>
                <c:pt idx="9">
                  <c:v>0.11744801495311891</c:v>
                </c:pt>
                <c:pt idx="10">
                  <c:v>0.11359761103230799</c:v>
                </c:pt>
                <c:pt idx="11">
                  <c:v>0.10987343836674063</c:v>
                </c:pt>
                <c:pt idx="12">
                  <c:v>0.10627135860362888</c:v>
                </c:pt>
                <c:pt idx="13">
                  <c:v>0.1027873690615268</c:v>
                </c:pt>
                <c:pt idx="14">
                  <c:v>9.9417598282494718E-2</c:v>
                </c:pt>
                <c:pt idx="15">
                  <c:v>9.6158301730081122E-2</c:v>
                </c:pt>
                <c:pt idx="16">
                  <c:v>9.3005857628341182E-2</c:v>
                </c:pt>
                <c:pt idx="17">
                  <c:v>8.9956762937268758E-2</c:v>
                </c:pt>
                <c:pt idx="18">
                  <c:v>8.7007629460169336E-2</c:v>
                </c:pt>
                <c:pt idx="19">
                  <c:v>8.4155180078648278E-2</c:v>
                </c:pt>
                <c:pt idx="20">
                  <c:v>8.1396245111031176E-2</c:v>
                </c:pt>
                <c:pt idx="21">
                  <c:v>7.8727758790169106E-2</c:v>
                </c:pt>
                <c:pt idx="22">
                  <c:v>7.6146755856715334E-2</c:v>
                </c:pt>
                <c:pt idx="23">
                  <c:v>7.3650368264087537E-2</c:v>
                </c:pt>
                <c:pt idx="24">
                  <c:v>7.1235821991454451E-2</c:v>
                </c:pt>
                <c:pt idx="25">
                  <c:v>6.8900433961204877E-2</c:v>
                </c:pt>
                <c:pt idx="26">
                  <c:v>6.6641609057474557E-2</c:v>
                </c:pt>
                <c:pt idx="27">
                  <c:v>6.4456837242416853E-2</c:v>
                </c:pt>
                <c:pt idx="28">
                  <c:v>6.2343690767013765E-2</c:v>
                </c:pt>
                <c:pt idx="29">
                  <c:v>6.0299821473327103E-2</c:v>
                </c:pt>
                <c:pt idx="30">
                  <c:v>5.832295818519255E-2</c:v>
                </c:pt>
                <c:pt idx="31">
                  <c:v>5.6410904184457031E-2</c:v>
                </c:pt>
                <c:pt idx="32">
                  <c:v>5.4561534769954602E-2</c:v>
                </c:pt>
                <c:pt idx="33">
                  <c:v>5.2772794896508858E-2</c:v>
                </c:pt>
                <c:pt idx="34">
                  <c:v>5.1042696891338009E-2</c:v>
                </c:pt>
                <c:pt idx="35">
                  <c:v>4.9369318245324957E-2</c:v>
                </c:pt>
                <c:pt idx="36">
                  <c:v>4.7750799476698344E-2</c:v>
                </c:pt>
                <c:pt idx="37">
                  <c:v>4.6185342064750376E-2</c:v>
                </c:pt>
                <c:pt idx="38">
                  <c:v>4.4671206451295423E-2</c:v>
                </c:pt>
                <c:pt idx="39">
                  <c:v>4.3206710107648594E-2</c:v>
                </c:pt>
                <c:pt idx="40">
                  <c:v>4.1790225664976324E-2</c:v>
                </c:pt>
                <c:pt idx="41">
                  <c:v>4.0420179105941444E-2</c:v>
                </c:pt>
                <c:pt idx="42">
                  <c:v>3.909504801563294E-2</c:v>
                </c:pt>
                <c:pt idx="43">
                  <c:v>3.7813359889837271E-2</c:v>
                </c:pt>
                <c:pt idx="44">
                  <c:v>3.65736904987711E-2</c:v>
                </c:pt>
                <c:pt idx="45">
                  <c:v>3.5374662304457169E-2</c:v>
                </c:pt>
                <c:pt idx="46">
                  <c:v>3.4214942929984879E-2</c:v>
                </c:pt>
                <c:pt idx="47">
                  <c:v>3.3093243678954359E-2</c:v>
                </c:pt>
                <c:pt idx="48">
                  <c:v>3.2008318103459013E-2</c:v>
                </c:pt>
                <c:pt idx="49">
                  <c:v>3.0958960619015225E-2</c:v>
                </c:pt>
                <c:pt idx="50">
                  <c:v>2.9944005164899888E-2</c:v>
                </c:pt>
                <c:pt idx="51">
                  <c:v>2.8962323908407521E-2</c:v>
                </c:pt>
                <c:pt idx="52">
                  <c:v>2.8012825991586693E-2</c:v>
                </c:pt>
                <c:pt idx="53">
                  <c:v>2.7094456319063459E-2</c:v>
                </c:pt>
                <c:pt idx="54">
                  <c:v>2.6206194385604606E-2</c:v>
                </c:pt>
                <c:pt idx="55">
                  <c:v>2.5347053142117913E-2</c:v>
                </c:pt>
                <c:pt idx="56">
                  <c:v>2.4516077898829466E-2</c:v>
                </c:pt>
                <c:pt idx="57">
                  <c:v>2.371234526441893E-2</c:v>
                </c:pt>
                <c:pt idx="58">
                  <c:v>2.2934962119934232E-2</c:v>
                </c:pt>
                <c:pt idx="59">
                  <c:v>2.2183064626345311E-2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Cours!$U$1:$U$1</c:f>
              <c:strCache>
                <c:ptCount val="1"/>
                <c:pt idx="0">
                  <c:v>1,5</c:v>
                </c:pt>
              </c:strCache>
            </c:strRef>
          </c:tx>
          <c:spPr>
            <a:ln w="12600">
              <a:solidFill>
                <a:srgbClr val="FFFF00"/>
              </a:solidFill>
            </a:ln>
          </c:spPr>
          <c:marker>
            <c:symbol val="triang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Cours!$U$2:$U$61</c:f>
              <c:numCache>
                <c:formatCode>0.00</c:formatCode>
                <c:ptCount val="60"/>
                <c:pt idx="0">
                  <c:v>5.5280180309189353E-2</c:v>
                </c:pt>
                <c:pt idx="1">
                  <c:v>7.0453388262021757E-2</c:v>
                </c:pt>
                <c:pt idx="2">
                  <c:v>8.2055386001456621E-2</c:v>
                </c:pt>
                <c:pt idx="3">
                  <c:v>9.1359856502650341E-2</c:v>
                </c:pt>
                <c:pt idx="4">
                  <c:v>9.8962167399129733E-2</c:v>
                </c:pt>
                <c:pt idx="5">
                  <c:v>0.10520496244499208</c:v>
                </c:pt>
                <c:pt idx="6">
                  <c:v>0.11031211282307439</c:v>
                </c:pt>
                <c:pt idx="7">
                  <c:v>0.11444331390549146</c:v>
                </c:pt>
                <c:pt idx="8">
                  <c:v>0.11772010778172873</c:v>
                </c:pt>
                <c:pt idx="9">
                  <c:v>0.12023967748785908</c:v>
                </c:pt>
                <c:pt idx="10">
                  <c:v>0.12208274545002167</c:v>
                </c:pt>
                <c:pt idx="11">
                  <c:v>0.12331836840671336</c:v>
                </c:pt>
                <c:pt idx="12">
                  <c:v>0.12400698476775995</c:v>
                </c:pt>
                <c:pt idx="13">
                  <c:v>0.12420242421565114</c:v>
                </c:pt>
                <c:pt idx="14">
                  <c:v>0.12395327416075648</c:v>
                </c:pt>
                <c:pt idx="15">
                  <c:v>0.12330383352118669</c:v>
                </c:pt>
                <c:pt idx="16">
                  <c:v>0.12229479407346465</c:v>
                </c:pt>
                <c:pt idx="17">
                  <c:v>0.12096373771777669</c:v>
                </c:pt>
                <c:pt idx="18">
                  <c:v>0.11934550696188263</c:v>
                </c:pt>
                <c:pt idx="19">
                  <c:v>0.11747248673147888</c:v>
                </c:pt>
                <c:pt idx="20">
                  <c:v>0.11537482339073234</c:v>
                </c:pt>
                <c:pt idx="21">
                  <c:v>0.11308059887017163</c:v>
                </c:pt>
                <c:pt idx="22">
                  <c:v>0.11061597246182885</c:v>
                </c:pt>
                <c:pt idx="23">
                  <c:v>0.10800529920274153</c:v>
                </c:pt>
                <c:pt idx="24">
                  <c:v>0.1052712312430391</c:v>
                </c:pt>
                <c:pt idx="25">
                  <c:v>0.10243480681554423</c:v>
                </c:pt>
                <c:pt idx="26">
                  <c:v>9.9515530152939763E-2</c:v>
                </c:pt>
                <c:pt idx="27">
                  <c:v>9.6531444780254286E-2</c:v>
                </c:pt>
                <c:pt idx="28">
                  <c:v>9.3499201940441715E-2</c:v>
                </c:pt>
                <c:pt idx="29">
                  <c:v>9.0434125418199313E-2</c:v>
                </c:pt>
                <c:pt idx="30">
                  <c:v>8.7350273662837166E-2</c:v>
                </c:pt>
                <c:pt idx="31">
                  <c:v>8.4260499840564648E-2</c:v>
                </c:pt>
                <c:pt idx="32">
                  <c:v>8.1176510245531117E-2</c:v>
                </c:pt>
                <c:pt idx="33">
                  <c:v>7.8108921349730839E-2</c:v>
                </c:pt>
                <c:pt idx="34">
                  <c:v>7.5067315661612857E-2</c:v>
                </c:pt>
                <c:pt idx="35">
                  <c:v>7.206029648246251E-2</c:v>
                </c:pt>
                <c:pt idx="36">
                  <c:v>6.9095541591294482E-2</c:v>
                </c:pt>
                <c:pt idx="37">
                  <c:v>6.6179855847814828E-2</c:v>
                </c:pt>
                <c:pt idx="38">
                  <c:v>6.3319222674948952E-2</c:v>
                </c:pt>
                <c:pt idx="39">
                  <c:v>6.0518854364414593E-2</c:v>
                </c:pt>
                <c:pt idx="40">
                  <c:v>5.7783241138467438E-2</c:v>
                </c:pt>
                <c:pt idx="41">
                  <c:v>5.5116198896419173E-2</c:v>
                </c:pt>
                <c:pt idx="42">
                  <c:v>5.2520915574382827E-2</c:v>
                </c:pt>
                <c:pt idx="43">
                  <c:v>4.9999996049810876E-2</c:v>
                </c:pt>
                <c:pt idx="44">
                  <c:v>4.755550552786255E-2</c:v>
                </c:pt>
                <c:pt idx="45">
                  <c:v>4.5189011353773047E-2</c:v>
                </c:pt>
                <c:pt idx="46">
                  <c:v>4.2901623203637329E-2</c:v>
                </c:pt>
                <c:pt idx="47">
                  <c:v>4.0694031614931105E-2</c:v>
                </c:pt>
                <c:pt idx="48">
                  <c:v>3.856654482732437E-2</c:v>
                </c:pt>
                <c:pt idx="49">
                  <c:v>3.6519123913630346E-2</c:v>
                </c:pt>
                <c:pt idx="50">
                  <c:v>3.4551416189861961E-2</c:v>
                </c:pt>
                <c:pt idx="51">
                  <c:v>3.2662786902183404E-2</c:v>
                </c:pt>
                <c:pt idx="52">
                  <c:v>3.0852349196919513E-2</c:v>
                </c:pt>
                <c:pt idx="53">
                  <c:v>2.9118992387636794E-2</c:v>
                </c:pt>
                <c:pt idx="54">
                  <c:v>2.746140854057148E-2</c:v>
                </c:pt>
                <c:pt idx="55">
                  <c:v>2.5878117406315442E-2</c:v>
                </c:pt>
                <c:pt idx="56">
                  <c:v>2.436748973165373E-2</c:v>
                </c:pt>
                <c:pt idx="57">
                  <c:v>2.2927768990771889E-2</c:v>
                </c:pt>
                <c:pt idx="58">
                  <c:v>2.1557091579721268E-2</c:v>
                </c:pt>
                <c:pt idx="59">
                  <c:v>2.0253505522055629E-2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Cours!$V$1:$V$1</c:f>
              <c:strCache>
                <c:ptCount val="1"/>
                <c:pt idx="0">
                  <c:v>2</c:v>
                </c:pt>
              </c:strCache>
            </c:strRef>
          </c:tx>
          <c:spPr>
            <a:ln w="12600">
              <a:solidFill>
                <a:srgbClr val="00FFFF"/>
              </a:solidFill>
            </a:ln>
          </c:spPr>
          <c:marker>
            <c:symbol val="x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Cours!$V$2:$V$61</c:f>
              <c:numCache>
                <c:formatCode>0.00</c:formatCode>
                <c:ptCount val="60"/>
                <c:pt idx="0">
                  <c:v>1.6625052039957667E-2</c:v>
                </c:pt>
                <c:pt idx="1">
                  <c:v>2.7585544791397666E-2</c:v>
                </c:pt>
                <c:pt idx="2">
                  <c:v>3.8363153936211654E-2</c:v>
                </c:pt>
                <c:pt idx="3">
                  <c:v>4.8887561859666813E-2</c:v>
                </c:pt>
                <c:pt idx="4">
                  <c:v>5.9091234073358929E-2</c:v>
                </c:pt>
                <c:pt idx="5">
                  <c:v>6.8910140282979454E-2</c:v>
                </c:pt>
                <c:pt idx="6">
                  <c:v>7.8284421901122975E-2</c:v>
                </c:pt>
                <c:pt idx="7">
                  <c:v>8.71589962968395E-2</c:v>
                </c:pt>
                <c:pt idx="8">
                  <c:v>9.5484089305958766E-2</c:v>
                </c:pt>
                <c:pt idx="9">
                  <c:v>0.10321568891007309</c:v>
                </c:pt>
                <c:pt idx="10">
                  <c:v>0.11031591449487529</c:v>
                </c:pt>
                <c:pt idx="11">
                  <c:v>0.11675329768534796</c:v>
                </c:pt>
                <c:pt idx="12">
                  <c:v>0.12250297238971662</c:v>
                </c:pt>
                <c:pt idx="13">
                  <c:v>0.12754677332931499</c:v>
                </c:pt>
                <c:pt idx="14">
                  <c:v>0.13187324395130737</c:v>
                </c:pt>
                <c:pt idx="15">
                  <c:v>0.13547755618080642</c:v>
                </c:pt>
                <c:pt idx="16">
                  <c:v>0.13836134593590493</c:v>
                </c:pt>
                <c:pt idx="17">
                  <c:v>0.14053246967423977</c:v>
                </c:pt>
                <c:pt idx="18">
                  <c:v>0.14200468843748207</c:v>
                </c:pt>
                <c:pt idx="19">
                  <c:v>0.14279728688950652</c:v>
                </c:pt>
                <c:pt idx="20">
                  <c:v>0.14293463568861056</c:v>
                </c:pt>
                <c:pt idx="21">
                  <c:v>0.14244570618273075</c:v>
                </c:pt>
                <c:pt idx="22">
                  <c:v>0.14136354686294111</c:v>
                </c:pt>
                <c:pt idx="23">
                  <c:v>0.13972473125352139</c:v>
                </c:pt>
                <c:pt idx="24">
                  <c:v>0.13756878696032249</c:v>
                </c:pt>
                <c:pt idx="25">
                  <c:v>0.13493761545139293</c:v>
                </c:pt>
                <c:pt idx="26">
                  <c:v>0.13187491181736508</c:v>
                </c:pt>
                <c:pt idx="27">
                  <c:v>0.12842559327005151</c:v>
                </c:pt>
                <c:pt idx="28">
                  <c:v>0.12463524450521285</c:v>
                </c:pt>
                <c:pt idx="29">
                  <c:v>0.12054958730102985</c:v>
                </c:pt>
                <c:pt idx="30">
                  <c:v>0.1162139808706312</c:v>
                </c:pt>
                <c:pt idx="31">
                  <c:v>0.11167295855926303</c:v>
                </c:pt>
                <c:pt idx="32">
                  <c:v>0.10696980549880895</c:v>
                </c:pt>
                <c:pt idx="33">
                  <c:v>0.10214618082851756</c:v>
                </c:pt>
                <c:pt idx="34">
                  <c:v>9.7241787084150738E-2</c:v>
                </c:pt>
                <c:pt idx="35">
                  <c:v>9.2294088370051736E-2</c:v>
                </c:pt>
                <c:pt idx="36">
                  <c:v>8.7338077979624062E-2</c:v>
                </c:pt>
                <c:pt idx="37">
                  <c:v>8.2406095236890201E-2</c:v>
                </c:pt>
                <c:pt idx="38">
                  <c:v>7.752769051005029E-2</c:v>
                </c:pt>
                <c:pt idx="39">
                  <c:v>7.2729536609402692E-2</c:v>
                </c:pt>
                <c:pt idx="40">
                  <c:v>6.8035384135851334E-2</c:v>
                </c:pt>
                <c:pt idx="41">
                  <c:v>6.3466057798861164E-2</c:v>
                </c:pt>
                <c:pt idx="42">
                  <c:v>5.903949027766181E-2</c:v>
                </c:pt>
                <c:pt idx="43">
                  <c:v>5.477078985759392E-2</c:v>
                </c:pt>
                <c:pt idx="44">
                  <c:v>5.0672337833109253E-2</c:v>
                </c:pt>
                <c:pt idx="45">
                  <c:v>4.6753911526242878E-2</c:v>
                </c:pt>
                <c:pt idx="46">
                  <c:v>4.3022828718586169E-2</c:v>
                </c:pt>
                <c:pt idx="47">
                  <c:v>3.9484109328526501E-2</c:v>
                </c:pt>
                <c:pt idx="48">
                  <c:v>3.6140650275126557E-2</c:v>
                </c:pt>
                <c:pt idx="49">
                  <c:v>3.2993409645894471E-2</c:v>
                </c:pt>
                <c:pt idx="50">
                  <c:v>3.004159651765783E-2</c:v>
                </c:pt>
                <c:pt idx="51">
                  <c:v>2.7282863057309401E-2</c:v>
                </c:pt>
                <c:pt idx="52">
                  <c:v>2.4713495841866912E-2</c:v>
                </c:pt>
                <c:pt idx="53">
                  <c:v>2.2328603674873937E-2</c:v>
                </c:pt>
                <c:pt idx="54">
                  <c:v>2.0122299528952559E-2</c:v>
                </c:pt>
                <c:pt idx="55">
                  <c:v>1.8087874603279229E-2</c:v>
                </c:pt>
                <c:pt idx="56">
                  <c:v>1.6217962841712889E-2</c:v>
                </c:pt>
                <c:pt idx="57">
                  <c:v>1.450469460502816E-2</c:v>
                </c:pt>
                <c:pt idx="58">
                  <c:v>1.2939838523001032E-2</c:v>
                </c:pt>
                <c:pt idx="59">
                  <c:v>1.1514930863820234E-2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Cours!$W$1:$W$1</c:f>
              <c:strCache>
                <c:ptCount val="1"/>
                <c:pt idx="0">
                  <c:v>3</c:v>
                </c:pt>
              </c:strCache>
            </c:strRef>
          </c:tx>
          <c:spPr>
            <a:ln w="12600">
              <a:solidFill>
                <a:srgbClr val="800080"/>
              </a:solidFill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Cours!$W$2:$W$61</c:f>
              <c:numCache>
                <c:formatCode>0.00</c:formatCode>
                <c:ptCount val="60"/>
                <c:pt idx="0">
                  <c:v>1.2498437597652176E-3</c:v>
                </c:pt>
                <c:pt idx="1">
                  <c:v>3.4702134156700971E-3</c:v>
                </c:pt>
                <c:pt idx="2">
                  <c:v>6.7947571613850705E-3</c:v>
                </c:pt>
                <c:pt idx="3">
                  <c:v>1.1212095250245101E-2</c:v>
                </c:pt>
                <c:pt idx="4">
                  <c:v>1.670231750480862E-2</c:v>
                </c:pt>
                <c:pt idx="5">
                  <c:v>2.3234689351702604E-2</c:v>
                </c:pt>
                <c:pt idx="6">
                  <c:v>3.0765513656419004E-2</c:v>
                </c:pt>
                <c:pt idx="7">
                  <c:v>3.923621968368457E-2</c:v>
                </c:pt>
                <c:pt idx="8">
                  <c:v>4.8571760515842576E-2</c:v>
                </c:pt>
                <c:pt idx="9">
                  <c:v>5.8679407109080477E-2</c:v>
                </c:pt>
                <c:pt idx="10">
                  <c:v>6.9448029935086183E-2</c:v>
                </c:pt>
                <c:pt idx="11">
                  <c:v>8.0747956941725693E-2</c:v>
                </c:pt>
                <c:pt idx="12">
                  <c:v>9.2431488570328263E-2</c:v>
                </c:pt>
                <c:pt idx="13">
                  <c:v>0.10433413618578943</c:v>
                </c:pt>
                <c:pt idx="14">
                  <c:v>0.11627662920343958</c:v>
                </c:pt>
                <c:pt idx="15">
                  <c:v>0.12806770852456351</c:v>
                </c:pt>
                <c:pt idx="16">
                  <c:v>0.13950769019480155</c:v>
                </c:pt>
                <c:pt idx="17">
                  <c:v>0.15039274459641749</c:v>
                </c:pt>
                <c:pt idx="18">
                  <c:v>0.16051979466913807</c:v>
                </c:pt>
                <c:pt idx="19">
                  <c:v>0.16969189386944045</c:v>
                </c:pt>
                <c:pt idx="20">
                  <c:v>0.17772390354438664</c:v>
                </c:pt>
                <c:pt idx="21">
                  <c:v>0.18444825317010974</c:v>
                </c:pt>
                <c:pt idx="22">
                  <c:v>0.18972053868256727</c:v>
                </c:pt>
                <c:pt idx="23">
                  <c:v>0.19342469699367476</c:v>
                </c:pt>
                <c:pt idx="24">
                  <c:v>0.19547749142608217</c:v>
                </c:pt>
                <c:pt idx="25">
                  <c:v>0.19583205520416247</c:v>
                </c:pt>
                <c:pt idx="26">
                  <c:v>0.19448026931714738</c:v>
                </c:pt>
                <c:pt idx="27">
                  <c:v>0.19145379682116764</c:v>
                </c:pt>
                <c:pt idx="28">
                  <c:v>0.18682365640975668</c:v>
                </c:pt>
                <c:pt idx="29">
                  <c:v>0.18069829090474099</c:v>
                </c:pt>
                <c:pt idx="30">
                  <c:v>0.1732201669595903</c:v>
                </c:pt>
                <c:pt idx="31">
                  <c:v>0.16456102544032616</c:v>
                </c:pt>
                <c:pt idx="32">
                  <c:v>0.15491598170881499</c:v>
                </c:pt>
                <c:pt idx="33">
                  <c:v>0.1444967452637487</c:v>
                </c:pt>
                <c:pt idx="34">
                  <c:v>0.13352428316821041</c:v>
                </c:pt>
                <c:pt idx="35">
                  <c:v>0.12222128663851317</c:v>
                </c:pt>
                <c:pt idx="36">
                  <c:v>0.11080481178698628</c:v>
                </c:pt>
                <c:pt idx="37">
                  <c:v>9.9479452368728169E-2</c:v>
                </c:pt>
                <c:pt idx="38">
                  <c:v>8.8431365136408036E-2</c:v>
                </c:pt>
                <c:pt idx="39">
                  <c:v>7.7823409817647349E-2</c:v>
                </c:pt>
                <c:pt idx="40">
                  <c:v>6.7791590446034139E-2</c:v>
                </c:pt>
                <c:pt idx="41">
                  <c:v>5.8442898916791136E-2</c:v>
                </c:pt>
                <c:pt idx="42">
                  <c:v>4.9854572196399632E-2</c:v>
                </c:pt>
                <c:pt idx="43">
                  <c:v>4.2074688772166947E-2</c:v>
                </c:pt>
                <c:pt idx="44">
                  <c:v>3.5123954334766241E-2</c:v>
                </c:pt>
                <c:pt idx="45">
                  <c:v>2.8998466819172581E-2</c:v>
                </c:pt>
                <c:pt idx="46">
                  <c:v>2.3673210578624489E-2</c:v>
                </c:pt>
                <c:pt idx="47">
                  <c:v>1.910601043520286E-2</c:v>
                </c:pt>
                <c:pt idx="48">
                  <c:v>1.5241678382000671E-2</c:v>
                </c:pt>
                <c:pt idx="49">
                  <c:v>1.201610664970322E-2</c:v>
                </c:pt>
                <c:pt idx="50">
                  <c:v>9.3600970042803534E-3</c:v>
                </c:pt>
                <c:pt idx="51">
                  <c:v>7.2027627974887475E-3</c:v>
                </c:pt>
                <c:pt idx="52">
                  <c:v>5.4743922913674612E-3</c:v>
                </c:pt>
                <c:pt idx="53">
                  <c:v>4.1087141012288754E-3</c:v>
                </c:pt>
                <c:pt idx="54">
                  <c:v>3.0445538654028715E-3</c:v>
                </c:pt>
                <c:pt idx="55">
                  <c:v>2.2269120784922667E-3</c:v>
                </c:pt>
                <c:pt idx="56">
                  <c:v>1.6075242583416462E-3</c:v>
                </c:pt>
                <c:pt idx="57">
                  <c:v>1.144985351613259E-3</c:v>
                </c:pt>
                <c:pt idx="58">
                  <c:v>8.0453076121976411E-4</c:v>
                </c:pt>
                <c:pt idx="59">
                  <c:v>5.5756776518975544E-4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Cours!$X$1:$X$1</c:f>
              <c:strCache>
                <c:ptCount val="1"/>
                <c:pt idx="0">
                  <c:v>3,5</c:v>
                </c:pt>
              </c:strCache>
            </c:strRef>
          </c:tx>
          <c:spPr>
            <a:ln w="12600">
              <a:solidFill>
                <a:srgbClr val="800000"/>
              </a:solidFill>
            </a:ln>
          </c:spPr>
          <c:marker>
            <c:symbol val="circ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Cours!$X$2:$X$61</c:f>
              <c:numCache>
                <c:formatCode>0.00</c:formatCode>
                <c:ptCount val="60"/>
                <c:pt idx="0">
                  <c:v>3.2608413226276484E-4</c:v>
                </c:pt>
                <c:pt idx="1">
                  <c:v>1.1692062460642375E-3</c:v>
                </c:pt>
                <c:pt idx="2">
                  <c:v>2.7104925000683614E-3</c:v>
                </c:pt>
                <c:pt idx="3">
                  <c:v>5.0766504513950284E-3</c:v>
                </c:pt>
                <c:pt idx="4">
                  <c:v>8.3728734417038812E-3</c:v>
                </c:pt>
                <c:pt idx="5">
                  <c:v>1.2686472719212897E-2</c:v>
                </c:pt>
                <c:pt idx="6">
                  <c:v>1.8087306166202355E-2</c:v>
                </c:pt>
                <c:pt idx="7">
                  <c:v>2.4626511968626225E-2</c:v>
                </c:pt>
                <c:pt idx="8">
                  <c:v>3.2334199959485582E-2</c:v>
                </c:pt>
                <c:pt idx="9">
                  <c:v>4.1216484062127835E-2</c:v>
                </c:pt>
                <c:pt idx="10">
                  <c:v>5.1252151861602598E-2</c:v>
                </c:pt>
                <c:pt idx="11">
                  <c:v>6.2389249729385123E-2</c:v>
                </c:pt>
                <c:pt idx="12">
                  <c:v>7.4541873610225656E-2</c:v>
                </c:pt>
                <c:pt idx="13">
                  <c:v>8.758747773382955E-2</c:v>
                </c:pt>
                <c:pt idx="14">
                  <c:v>0.10136503467040507</c:v>
                </c:pt>
                <c:pt idx="15">
                  <c:v>0.1156743914629889</c:v>
                </c:pt>
                <c:pt idx="16">
                  <c:v>0.13027716027952341</c:v>
                </c:pt>
                <c:pt idx="17">
                  <c:v>0.14489945119942513</c:v>
                </c:pt>
                <c:pt idx="18">
                  <c:v>0.15923669365037371</c:v>
                </c:pt>
                <c:pt idx="19">
                  <c:v>0.17296069784190579</c:v>
                </c:pt>
                <c:pt idx="20">
                  <c:v>0.18572897735276253</c:v>
                </c:pt>
                <c:pt idx="21">
                  <c:v>0.19719619165711083</c:v>
                </c:pt>
                <c:pt idx="22">
                  <c:v>0.20702738022933659</c:v>
                </c:pt>
                <c:pt idx="23">
                  <c:v>0.21491246034688974</c:v>
                </c:pt>
                <c:pt idx="24">
                  <c:v>0.22058126605419931</c:v>
                </c:pt>
                <c:pt idx="25">
                  <c:v>0.22381823713675195</c:v>
                </c:pt>
                <c:pt idx="26">
                  <c:v>0.2244757477468376</c:v>
                </c:pt>
                <c:pt idx="27">
                  <c:v>0.22248501747377233</c:v>
                </c:pt>
                <c:pt idx="28">
                  <c:v>0.21786359244095208</c:v>
                </c:pt>
                <c:pt idx="29">
                  <c:v>0.21071853247580852</c:v>
                </c:pt>
                <c:pt idx="30">
                  <c:v>0.20124469397885295</c:v>
                </c:pt>
                <c:pt idx="31">
                  <c:v>0.18971784517587748</c:v>
                </c:pt>
                <c:pt idx="32">
                  <c:v>0.17648276529030296</c:v>
                </c:pt>
                <c:pt idx="33">
                  <c:v>0.1619369231954666</c:v>
                </c:pt>
                <c:pt idx="34">
                  <c:v>0.14651075617106987</c:v>
                </c:pt>
                <c:pt idx="35">
                  <c:v>0.13064592351218796</c:v>
                </c:pt>
                <c:pt idx="36">
                  <c:v>0.11477314434686672</c:v>
                </c:pt>
                <c:pt idx="37">
                  <c:v>9.9291306754773503E-2</c:v>
                </c:pt>
                <c:pt idx="38">
                  <c:v>8.4549437014951087E-2</c:v>
                </c:pt>
                <c:pt idx="39">
                  <c:v>7.0832847386558595E-2</c:v>
                </c:pt>
                <c:pt idx="40">
                  <c:v>5.8354366337918268E-2</c:v>
                </c:pt>
                <c:pt idx="41">
                  <c:v>4.7251046105270589E-2</c:v>
                </c:pt>
                <c:pt idx="42">
                  <c:v>3.758620301828966E-2</c:v>
                </c:pt>
                <c:pt idx="43">
                  <c:v>2.9356145138112633E-2</c:v>
                </c:pt>
                <c:pt idx="44">
                  <c:v>2.250054216734226E-2</c:v>
                </c:pt>
                <c:pt idx="45">
                  <c:v>1.6915140679233925E-2</c:v>
                </c:pt>
                <c:pt idx="46">
                  <c:v>1.2465446205519525E-2</c:v>
                </c:pt>
                <c:pt idx="47">
                  <c:v>9.0000788540507883E-3</c:v>
                </c:pt>
                <c:pt idx="48">
                  <c:v>6.3627327216673312E-3</c:v>
                </c:pt>
                <c:pt idx="49">
                  <c:v>4.40198530948925E-3</c:v>
                </c:pt>
                <c:pt idx="50">
                  <c:v>2.978556736842268E-3</c:v>
                </c:pt>
                <c:pt idx="51">
                  <c:v>1.9699566387475533E-3</c:v>
                </c:pt>
                <c:pt idx="52">
                  <c:v>1.2727364059411754E-3</c:v>
                </c:pt>
                <c:pt idx="53">
                  <c:v>8.0275915671107283E-4</c:v>
                </c:pt>
                <c:pt idx="54">
                  <c:v>4.9400077399093707E-4</c:v>
                </c:pt>
                <c:pt idx="55">
                  <c:v>2.9640993797110061E-4</c:v>
                </c:pt>
                <c:pt idx="56">
                  <c:v>1.7330240776385853E-4</c:v>
                </c:pt>
                <c:pt idx="57">
                  <c:v>9.8669713891705137E-5</c:v>
                </c:pt>
                <c:pt idx="58">
                  <c:v>5.4669886272359038E-5</c:v>
                </c:pt>
                <c:pt idx="59">
                  <c:v>2.9458594183841233E-5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62527"/>
        <c:axId val="248952543"/>
      </c:scatterChart>
      <c:valAx>
        <c:axId val="248952543"/>
        <c:scaling>
          <c:orientation val="minMax"/>
        </c:scaling>
        <c:delete val="0"/>
        <c:axPos val="l"/>
        <c:numFmt formatCode="0.00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62527"/>
        <c:crossesAt val="0"/>
        <c:crossBetween val="midCat"/>
      </c:valAx>
      <c:valAx>
        <c:axId val="248962527"/>
        <c:scaling>
          <c:orientation val="minMax"/>
          <c:max val="1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52543"/>
        <c:crossesAt val="0"/>
        <c:crossBetween val="midCat"/>
        <c:majorUnit val="0.5"/>
        <c:minorUnit val="0.1"/>
      </c:valAx>
      <c:spPr>
        <a:noFill/>
        <a:ln w="12600">
          <a:solidFill>
            <a:srgbClr val="000000"/>
          </a:solidFill>
        </a:ln>
      </c:spPr>
    </c:plotArea>
    <c:legend>
      <c:legendPos val="r"/>
      <c:overlay val="0"/>
      <c:spPr>
        <a:solidFill>
          <a:srgbClr val="FFFFFF"/>
        </a:solidFill>
      </c:spPr>
      <c:txPr>
        <a:bodyPr/>
        <a:lstStyle/>
        <a:p>
          <a:pPr>
            <a:defRPr sz="1000" b="0">
              <a:solidFill>
                <a:srgbClr val="000000"/>
              </a:solidFill>
              <a:latin typeface="MS Sans Serif"/>
              <a:cs typeface="MS Sans Serif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670136232886271"/>
          <c:y val="7.5718681262165119E-2"/>
          <c:w val="0.74719232575928574"/>
          <c:h val="0.8541590840757679"/>
        </c:manualLayout>
      </c:layout>
      <c:scatterChart>
        <c:scatterStyle val="lineMarker"/>
        <c:varyColors val="0"/>
        <c:ser>
          <c:idx val="0"/>
          <c:order val="0"/>
          <c:tx>
            <c:strRef>
              <c:f>Cours!$Y$1:$Y$1</c:f>
              <c:strCache>
                <c:ptCount val="1"/>
                <c:pt idx="0">
                  <c:v>0,5</c:v>
                </c:pt>
              </c:strCache>
            </c:strRef>
          </c:tx>
          <c:spPr>
            <a:ln w="12600">
              <a:solidFill>
                <a:srgbClr val="000080"/>
              </a:solidFill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Cours!$Y$2:$Y$61</c:f>
              <c:numCache>
                <c:formatCode>0.00</c:formatCode>
                <c:ptCount val="60"/>
                <c:pt idx="0">
                  <c:v>0.20037051132296457</c:v>
                </c:pt>
                <c:pt idx="1">
                  <c:v>0.25074442691500243</c:v>
                </c:pt>
                <c:pt idx="2">
                  <c:v>0.28934274474870031</c:v>
                </c:pt>
                <c:pt idx="3">
                  <c:v>0.32111147123986455</c:v>
                </c:pt>
                <c:pt idx="4">
                  <c:v>0.34830226377053769</c:v>
                </c:pt>
                <c:pt idx="5">
                  <c:v>0.37216297977207097</c:v>
                </c:pt>
                <c:pt idx="6">
                  <c:v>0.39346934028736658</c:v>
                </c:pt>
                <c:pt idx="7">
                  <c:v>0.412741773732205</c:v>
                </c:pt>
                <c:pt idx="8">
                  <c:v>0.430349027055839</c:v>
                </c:pt>
                <c:pt idx="9">
                  <c:v>0.44656334526720282</c:v>
                </c:pt>
                <c:pt idx="10">
                  <c:v>0.46159229367235072</c:v>
                </c:pt>
                <c:pt idx="11">
                  <c:v>0.47559826804831273</c:v>
                </c:pt>
                <c:pt idx="12">
                  <c:v>0.48871105232221823</c:v>
                </c:pt>
                <c:pt idx="13">
                  <c:v>0.50103622804250625</c:v>
                </c:pt>
                <c:pt idx="14">
                  <c:v>0.51266099460374936</c:v>
                </c:pt>
                <c:pt idx="15">
                  <c:v>0.52365831122523487</c:v>
                </c:pt>
                <c:pt idx="16">
                  <c:v>0.53408991579593046</c:v>
                </c:pt>
                <c:pt idx="17">
                  <c:v>0.5440085711196001</c:v>
                </c:pt>
                <c:pt idx="18">
                  <c:v>0.55345976682479281</c:v>
                </c:pt>
                <c:pt idx="19">
                  <c:v>0.56248302962542107</c:v>
                </c:pt>
                <c:pt idx="20">
                  <c:v>0.57111294650310429</c:v>
                </c:pt>
                <c:pt idx="21">
                  <c:v>0.57937997394588525</c:v>
                </c:pt>
                <c:pt idx="22">
                  <c:v>0.58731108535824228</c:v>
                </c:pt>
                <c:pt idx="23">
                  <c:v>0.59493029440906775</c:v>
                </c:pt>
                <c:pt idx="24">
                  <c:v>0.60225908210590717</c:v>
                </c:pt>
                <c:pt idx="25">
                  <c:v>0.6093167483263231</c:v>
                </c:pt>
                <c:pt idx="26">
                  <c:v>0.61612070346852577</c:v>
                </c:pt>
                <c:pt idx="27">
                  <c:v>0.62268671219158223</c:v>
                </c:pt>
                <c:pt idx="28">
                  <c:v>0.62902909849170718</c:v>
                </c:pt>
                <c:pt idx="29">
                  <c:v>0.63516091932757435</c:v>
                </c:pt>
                <c:pt idx="30">
                  <c:v>0.64109411247262416</c:v>
                </c:pt>
                <c:pt idx="31">
                  <c:v>0.64683962310190612</c:v>
                </c:pt>
                <c:pt idx="32">
                  <c:v>0.65240751272005681</c:v>
                </c:pt>
                <c:pt idx="33">
                  <c:v>0.65780705333739109</c:v>
                </c:pt>
                <c:pt idx="34">
                  <c:v>0.66304680925331216</c:v>
                </c:pt>
                <c:pt idx="35">
                  <c:v>0.66813470837404676</c:v>
                </c:pt>
                <c:pt idx="36">
                  <c:v>0.67307810464824214</c:v>
                </c:pt>
                <c:pt idx="37">
                  <c:v>0.67788383292912879</c:v>
                </c:pt>
                <c:pt idx="38">
                  <c:v>0.68255825735064879</c:v>
                </c:pt>
                <c:pt idx="39">
                  <c:v>0.68710731412564963</c:v>
                </c:pt>
                <c:pt idx="40">
                  <c:v>0.69153654952816745</c:v>
                </c:pt>
                <c:pt idx="41">
                  <c:v>0.69585115370214234</c:v>
                </c:pt>
                <c:pt idx="42">
                  <c:v>0.70005599084038095</c:v>
                </c:pt>
                <c:pt idx="43">
                  <c:v>0.70415562619604133</c:v>
                </c:pt>
                <c:pt idx="44">
                  <c:v>0.70815435032115248</c:v>
                </c:pt>
                <c:pt idx="45">
                  <c:v>0.71205620087008636</c:v>
                </c:pt>
                <c:pt idx="46">
                  <c:v>0.71586498225847128</c:v>
                </c:pt>
                <c:pt idx="47">
                  <c:v>0.71958428342808911</c:v>
                </c:pt>
                <c:pt idx="48">
                  <c:v>0.72321749393456292</c:v>
                </c:pt>
                <c:pt idx="49">
                  <c:v>0.72676781854601757</c:v>
                </c:pt>
                <c:pt idx="50">
                  <c:v>0.73023829051654077</c:v>
                </c:pt>
                <c:pt idx="51">
                  <c:v>0.73363178367747106</c:v>
                </c:pt>
                <c:pt idx="52">
                  <c:v>0.73695102347172692</c:v>
                </c:pt>
                <c:pt idx="53">
                  <c:v>0.74019859704107249</c:v>
                </c:pt>
                <c:pt idx="54">
                  <c:v>0.74337696246302465</c:v>
                </c:pt>
                <c:pt idx="55">
                  <c:v>0.74648845722270019</c:v>
                </c:pt>
                <c:pt idx="56">
                  <c:v>0.74953530599501239</c:v>
                </c:pt>
                <c:pt idx="57">
                  <c:v>0.75251962780404136</c:v>
                </c:pt>
                <c:pt idx="58">
                  <c:v>0.75544344261891549</c:v>
                </c:pt>
                <c:pt idx="59">
                  <c:v>0.75830867743900598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Cours!$Z$1:$Z$1</c:f>
              <c:strCache>
                <c:ptCount val="1"/>
                <c:pt idx="0">
                  <c:v>1</c:v>
                </c:pt>
              </c:strCache>
            </c:strRef>
          </c:tx>
          <c:spPr>
            <a:ln w="12600">
              <a:solidFill>
                <a:srgbClr val="FF00FF"/>
              </a:solidFill>
            </a:ln>
          </c:spPr>
          <c:marker>
            <c:symbol val="squar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Cours!$Z$2:$Z$61</c:f>
              <c:numCache>
                <c:formatCode>0.00</c:formatCode>
                <c:ptCount val="60"/>
                <c:pt idx="0">
                  <c:v>4.877057549928597E-2</c:v>
                </c:pt>
                <c:pt idx="1">
                  <c:v>7.9955585370676749E-2</c:v>
                </c:pt>
                <c:pt idx="2">
                  <c:v>0.11011822901197618</c:v>
                </c:pt>
                <c:pt idx="3">
                  <c:v>0.13929202357494219</c:v>
                </c:pt>
                <c:pt idx="4">
                  <c:v>0.16750938738839735</c:v>
                </c:pt>
                <c:pt idx="5">
                  <c:v>0.19480167598192946</c:v>
                </c:pt>
                <c:pt idx="6">
                  <c:v>0.22119921692859512</c:v>
                </c:pt>
                <c:pt idx="7">
                  <c:v>0.24673134354534318</c:v>
                </c:pt>
                <c:pt idx="8">
                  <c:v>0.27142642748860701</c:v>
                </c:pt>
                <c:pt idx="9">
                  <c:v>0.29531191028128662</c:v>
                </c:pt>
                <c:pt idx="10">
                  <c:v>0.31841433380615208</c:v>
                </c:pt>
                <c:pt idx="11">
                  <c:v>0.34075936979955629</c:v>
                </c:pt>
                <c:pt idx="12">
                  <c:v>0.36237184837822667</c:v>
                </c:pt>
                <c:pt idx="13">
                  <c:v>0.38327578563083925</c:v>
                </c:pt>
                <c:pt idx="14">
                  <c:v>0.40349441030503175</c:v>
                </c:pt>
                <c:pt idx="15">
                  <c:v>0.42305018961951324</c:v>
                </c:pt>
                <c:pt idx="16">
                  <c:v>0.44196485422995296</c:v>
                </c:pt>
                <c:pt idx="17">
                  <c:v>0.46025942237638734</c:v>
                </c:pt>
                <c:pt idx="18">
                  <c:v>0.47795422323898396</c:v>
                </c:pt>
                <c:pt idx="19">
                  <c:v>0.49506891952811016</c:v>
                </c:pt>
                <c:pt idx="20">
                  <c:v>0.51162252933381291</c:v>
                </c:pt>
                <c:pt idx="21">
                  <c:v>0.52763344725898531</c:v>
                </c:pt>
                <c:pt idx="22">
                  <c:v>0.54311946485970797</c:v>
                </c:pt>
                <c:pt idx="23">
                  <c:v>0.55809779041547469</c:v>
                </c:pt>
                <c:pt idx="24">
                  <c:v>0.5725850680512734</c:v>
                </c:pt>
                <c:pt idx="25">
                  <c:v>0.58659739623277052</c:v>
                </c:pt>
                <c:pt idx="26">
                  <c:v>0.60015034565515268</c:v>
                </c:pt>
                <c:pt idx="27">
                  <c:v>0.61325897654549877</c:v>
                </c:pt>
                <c:pt idx="28">
                  <c:v>0.62593785539791735</c:v>
                </c:pt>
                <c:pt idx="29">
                  <c:v>0.63820107116003744</c:v>
                </c:pt>
                <c:pt idx="30">
                  <c:v>0.65006225088884473</c:v>
                </c:pt>
                <c:pt idx="31">
                  <c:v>0.66153457489325773</c:v>
                </c:pt>
                <c:pt idx="32">
                  <c:v>0.67263079138027237</c:v>
                </c:pt>
                <c:pt idx="33">
                  <c:v>0.68336323062094684</c:v>
                </c:pt>
                <c:pt idx="34">
                  <c:v>0.69374381865197199</c:v>
                </c:pt>
                <c:pt idx="35">
                  <c:v>0.70378409052805024</c:v>
                </c:pt>
                <c:pt idx="36">
                  <c:v>0.71349520313980985</c:v>
                </c:pt>
                <c:pt idx="37">
                  <c:v>0.72288794761149777</c:v>
                </c:pt>
                <c:pt idx="38">
                  <c:v>0.73197276129222744</c:v>
                </c:pt>
                <c:pt idx="39">
                  <c:v>0.74075973935410844</c:v>
                </c:pt>
                <c:pt idx="40">
                  <c:v>0.74925864601014203</c:v>
                </c:pt>
                <c:pt idx="41">
                  <c:v>0.75747892536435135</c:v>
                </c:pt>
                <c:pt idx="42">
                  <c:v>0.76542971190620235</c:v>
                </c:pt>
                <c:pt idx="43">
                  <c:v>0.77311984066097639</c:v>
                </c:pt>
                <c:pt idx="44">
                  <c:v>0.78055785700737335</c:v>
                </c:pt>
                <c:pt idx="45">
                  <c:v>0.7877520261732569</c:v>
                </c:pt>
                <c:pt idx="46">
                  <c:v>0.79471034242009075</c:v>
                </c:pt>
                <c:pt idx="47">
                  <c:v>0.8014405379262739</c:v>
                </c:pt>
                <c:pt idx="48">
                  <c:v>0.80795009137924589</c:v>
                </c:pt>
                <c:pt idx="49">
                  <c:v>0.81424623628590864</c:v>
                </c:pt>
                <c:pt idx="50">
                  <c:v>0.82033596901060069</c:v>
                </c:pt>
                <c:pt idx="51">
                  <c:v>0.82622605654955483</c:v>
                </c:pt>
                <c:pt idx="52">
                  <c:v>0.8319230440504799</c:v>
                </c:pt>
                <c:pt idx="53">
                  <c:v>0.8374332620856193</c:v>
                </c:pt>
                <c:pt idx="54">
                  <c:v>0.84276283368637239</c:v>
                </c:pt>
                <c:pt idx="55">
                  <c:v>0.84791768114729249</c:v>
                </c:pt>
                <c:pt idx="56">
                  <c:v>0.85290353260702323</c:v>
                </c:pt>
                <c:pt idx="57">
                  <c:v>0.85772592841348638</c:v>
                </c:pt>
                <c:pt idx="58">
                  <c:v>0.86239022728039461</c:v>
                </c:pt>
                <c:pt idx="59">
                  <c:v>0.86690161224192819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Cours!$AA$1:$AA$1</c:f>
              <c:strCache>
                <c:ptCount val="1"/>
                <c:pt idx="0">
                  <c:v>1,5</c:v>
                </c:pt>
              </c:strCache>
            </c:strRef>
          </c:tx>
          <c:spPr>
            <a:ln w="12600">
              <a:solidFill>
                <a:srgbClr val="FFFF00"/>
              </a:solidFill>
            </a:ln>
          </c:spPr>
          <c:marker>
            <c:symbol val="triang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Cours!$AA$2:$AA$61</c:f>
              <c:numCache>
                <c:formatCode>0.00</c:formatCode>
                <c:ptCount val="60"/>
                <c:pt idx="0">
                  <c:v>1.1118072161657992E-2</c:v>
                </c:pt>
                <c:pt idx="1">
                  <c:v>2.3769215718412392E-2</c:v>
                </c:pt>
                <c:pt idx="2">
                  <c:v>3.9065713784301244E-2</c:v>
                </c:pt>
                <c:pt idx="3">
                  <c:v>5.6439459342228868E-2</c:v>
                </c:pt>
                <c:pt idx="4">
                  <c:v>7.549668601409934E-2</c:v>
                </c:pt>
                <c:pt idx="5">
                  <c:v>9.5933938844574601E-2</c:v>
                </c:pt>
                <c:pt idx="6">
                  <c:v>0.11750309741540463</c:v>
                </c:pt>
                <c:pt idx="7">
                  <c:v>0.13999380256118032</c:v>
                </c:pt>
                <c:pt idx="8">
                  <c:v>0.16322351518976302</c:v>
                </c:pt>
                <c:pt idx="9">
                  <c:v>0.18703139987161008</c:v>
                </c:pt>
                <c:pt idx="10">
                  <c:v>0.21127431155361368</c:v>
                </c:pt>
                <c:pt idx="11">
                  <c:v>0.23582402060692537</c:v>
                </c:pt>
                <c:pt idx="12">
                  <c:v>0.26056520633202057</c:v>
                </c:pt>
                <c:pt idx="13">
                  <c:v>0.28539394759690812</c:v>
                </c:pt>
                <c:pt idx="14">
                  <c:v>0.3102165461780006</c:v>
                </c:pt>
                <c:pt idx="15">
                  <c:v>0.33494857919060333</c:v>
                </c:pt>
                <c:pt idx="16">
                  <c:v>0.35951411321064153</c:v>
                </c:pt>
                <c:pt idx="17">
                  <c:v>0.38384503509068274</c:v>
                </c:pt>
                <c:pt idx="18">
                  <c:v>0.40788046878273426</c:v>
                </c:pt>
                <c:pt idx="19">
                  <c:v>0.4315662568733834</c:v>
                </c:pt>
                <c:pt idx="20">
                  <c:v>0.45485449184719007</c:v>
                </c:pt>
                <c:pt idx="21">
                  <c:v>0.47770308641745857</c:v>
                </c:pt>
                <c:pt idx="22">
                  <c:v>0.50007537527443124</c:v>
                </c:pt>
                <c:pt idx="23">
                  <c:v>0.52193974272643739</c:v>
                </c:pt>
                <c:pt idx="24">
                  <c:v>0.54326927222627808</c:v>
                </c:pt>
                <c:pt idx="25">
                  <c:v>0.56404141486629689</c:v>
                </c:pt>
                <c:pt idx="26">
                  <c:v>0.58423767471490429</c:v>
                </c:pt>
                <c:pt idx="27">
                  <c:v>0.60384330943982256</c:v>
                </c:pt>
                <c:pt idx="28">
                  <c:v>0.62284704507840105</c:v>
                </c:pt>
                <c:pt idx="29">
                  <c:v>0.64124080411515394</c:v>
                </c:pt>
                <c:pt idx="30">
                  <c:v>0.65901944624145137</c:v>
                </c:pt>
                <c:pt idx="31">
                  <c:v>0.67618052132407702</c:v>
                </c:pt>
                <c:pt idx="32">
                  <c:v>0.6927240342143417</c:v>
                </c:pt>
                <c:pt idx="33">
                  <c:v>0.70865222109964598</c:v>
                </c:pt>
                <c:pt idx="34">
                  <c:v>0.72396933714381362</c:v>
                </c:pt>
                <c:pt idx="35">
                  <c:v>0.73868145518798656</c:v>
                </c:pt>
                <c:pt idx="36">
                  <c:v>0.7527962752955224</c:v>
                </c:pt>
                <c:pt idx="37">
                  <c:v>0.76632294492612107</c:v>
                </c:pt>
                <c:pt idx="38">
                  <c:v>0.77927188951931858</c:v>
                </c:pt>
                <c:pt idx="39">
                  <c:v>0.79165465325784012</c:v>
                </c:pt>
                <c:pt idx="40">
                  <c:v>0.80348374976885206</c:v>
                </c:pt>
                <c:pt idx="41">
                  <c:v>0.81477252250724241</c:v>
                </c:pt>
                <c:pt idx="42">
                  <c:v>0.82553501455070444</c:v>
                </c:pt>
                <c:pt idx="43">
                  <c:v>0.83578584752234819</c:v>
                </c:pt>
                <c:pt idx="44">
                  <c:v>0.84554010934339641</c:v>
                </c:pt>
                <c:pt idx="45">
                  <c:v>0.85481325050662005</c:v>
                </c:pt>
                <c:pt idx="46">
                  <c:v>0.86362098855080771</c:v>
                </c:pt>
                <c:pt idx="47">
                  <c:v>0.87197922040793485</c:v>
                </c:pt>
                <c:pt idx="48">
                  <c:v>0.87990394228787971</c:v>
                </c:pt>
                <c:pt idx="49">
                  <c:v>0.88741117676057335</c:v>
                </c:pt>
                <c:pt idx="50">
                  <c:v>0.89451690669236095</c:v>
                </c:pt>
                <c:pt idx="51">
                  <c:v>0.90123701569202841</c:v>
                </c:pt>
                <c:pt idx="52">
                  <c:v>0.90758723472235625</c:v>
                </c:pt>
                <c:pt idx="53">
                  <c:v>0.91358309453508468</c:v>
                </c:pt>
                <c:pt idx="54">
                  <c:v>0.91923988359072029</c:v>
                </c:pt>
                <c:pt idx="55">
                  <c:v>0.92457261112953515</c:v>
                </c:pt>
                <c:pt idx="56">
                  <c:v>0.92959597506630742</c:v>
                </c:pt>
                <c:pt idx="57">
                  <c:v>0.93432433438867268</c:v>
                </c:pt>
                <c:pt idx="58">
                  <c:v>0.93877168574727454</c:v>
                </c:pt>
                <c:pt idx="59">
                  <c:v>0.94295164393509712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Cours!$AB$1:$AB$1</c:f>
              <c:strCache>
                <c:ptCount val="1"/>
                <c:pt idx="0">
                  <c:v>2</c:v>
                </c:pt>
              </c:strCache>
            </c:strRef>
          </c:tx>
          <c:spPr>
            <a:ln w="12600">
              <a:solidFill>
                <a:srgbClr val="00FFFF"/>
              </a:solidFill>
            </a:ln>
          </c:spPr>
          <c:marker>
            <c:symbol val="x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Cours!$AB$2:$AB$61</c:f>
              <c:numCache>
                <c:formatCode>0.00</c:formatCode>
                <c:ptCount val="60"/>
                <c:pt idx="0">
                  <c:v>2.4968776025398741E-3</c:v>
                </c:pt>
                <c:pt idx="1">
                  <c:v>6.9203875096839861E-3</c:v>
                </c:pt>
                <c:pt idx="2">
                  <c:v>1.3518898783128737E-2</c:v>
                </c:pt>
                <c:pt idx="3">
                  <c:v>2.224876280666363E-2</c:v>
                </c:pt>
                <c:pt idx="4">
                  <c:v>3.3052533345035801E-2</c:v>
                </c:pt>
                <c:pt idx="5">
                  <c:v>4.5859596081822808E-2</c:v>
                </c:pt>
                <c:pt idx="6">
                  <c:v>6.0586937186524213E-2</c:v>
                </c:pt>
                <c:pt idx="7">
                  <c:v>7.7140039209934619E-2</c:v>
                </c:pt>
                <c:pt idx="8">
                  <c:v>9.5413890785653682E-2</c:v>
                </c:pt>
                <c:pt idx="9">
                  <c:v>0.11529409505651646</c:v>
                </c:pt>
                <c:pt idx="10">
                  <c:v>0.13665806047488899</c:v>
                </c:pt>
                <c:pt idx="11">
                  <c:v>0.15937625666549471</c:v>
                </c:pt>
                <c:pt idx="12">
                  <c:v>0.18331351740188917</c:v>
                </c:pt>
                <c:pt idx="13">
                  <c:v>0.20833037243873442</c:v>
                </c:pt>
                <c:pt idx="14">
                  <c:v>0.23428438996015077</c:v>
                </c:pt>
                <c:pt idx="15">
                  <c:v>0.26103151174105571</c:v>
                </c:pt>
                <c:pt idx="16">
                  <c:v>0.28842736375820316</c:v>
                </c:pt>
                <c:pt idx="17">
                  <c:v>0.31632852590910387</c:v>
                </c:pt>
                <c:pt idx="18">
                  <c:v>0.34459374567315953</c:v>
                </c:pt>
                <c:pt idx="19">
                  <c:v>0.37308508194850787</c:v>
                </c:pt>
                <c:pt idx="20">
                  <c:v>0.40166896688488596</c:v>
                </c:pt>
                <c:pt idx="21">
                  <c:v>0.43021717526907699</c:v>
                </c:pt>
                <c:pt idx="22">
                  <c:v>0.45860769286533193</c:v>
                </c:pt>
                <c:pt idx="23">
                  <c:v>0.4867254770278806</c:v>
                </c:pt>
                <c:pt idx="24">
                  <c:v>0.5144631048459205</c:v>
                </c:pt>
                <c:pt idx="25">
                  <c:v>0.54172130601413704</c:v>
                </c:pt>
                <c:pt idx="26">
                  <c:v>0.56840937950680515</c:v>
                </c:pt>
                <c:pt idx="27">
                  <c:v>0.59444549493667953</c:v>
                </c:pt>
                <c:pt idx="28">
                  <c:v>0.61975688117053707</c:v>
                </c:pt>
                <c:pt idx="29">
                  <c:v>0.6442799063248299</c:v>
                </c:pt>
                <c:pt idx="30">
                  <c:v>0.66796005465533936</c:v>
                </c:pt>
                <c:pt idx="31">
                  <c:v>0.69075180706665618</c:v>
                </c:pt>
                <c:pt idx="32">
                  <c:v>0.71261843298827454</c:v>
                </c:pt>
                <c:pt idx="33">
                  <c:v>0.73353170218647601</c:v>
                </c:pt>
                <c:pt idx="34">
                  <c:v>0.75347152570215303</c:v>
                </c:pt>
                <c:pt idx="35">
                  <c:v>0.77242553552589988</c:v>
                </c:pt>
                <c:pt idx="36">
                  <c:v>0.79038861284890216</c:v>
                </c:pt>
                <c:pt idx="37">
                  <c:v>0.807362374770906</c:v>
                </c:pt>
                <c:pt idx="38">
                  <c:v>0.82335462921760705</c:v>
                </c:pt>
                <c:pt idx="39">
                  <c:v>0.83837880753466076</c:v>
                </c:pt>
                <c:pt idx="40">
                  <c:v>0.85245338380176816</c:v>
                </c:pt>
                <c:pt idx="41">
                  <c:v>0.86560128936711755</c:v>
                </c:pt>
                <c:pt idx="42">
                  <c:v>0.87784933046001001</c:v>
                </c:pt>
                <c:pt idx="43">
                  <c:v>0.88922761601834943</c:v>
                </c:pt>
                <c:pt idx="44">
                  <c:v>0.89976900208835531</c:v>
                </c:pt>
                <c:pt idx="45">
                  <c:v>0.90950855833630406</c:v>
                </c:pt>
                <c:pt idx="46">
                  <c:v>0.91848306137531044</c:v>
                </c:pt>
                <c:pt idx="47">
                  <c:v>0.92673051877180646</c:v>
                </c:pt>
                <c:pt idx="48">
                  <c:v>0.93428972677249722</c:v>
                </c:pt>
                <c:pt idx="49">
                  <c:v>0.94119986399741573</c:v>
                </c:pt>
                <c:pt idx="50">
                  <c:v>0.94750012259050087</c:v>
                </c:pt>
                <c:pt idx="51">
                  <c:v>0.95322937761604098</c:v>
                </c:pt>
                <c:pt idx="52">
                  <c:v>0.95842589484545748</c:v>
                </c:pt>
                <c:pt idx="53">
                  <c:v>0.96312707650020812</c:v>
                </c:pt>
                <c:pt idx="54">
                  <c:v>0.967369244007104</c:v>
                </c:pt>
                <c:pt idx="55">
                  <c:v>0.97118745638415693</c:v>
                </c:pt>
                <c:pt idx="56">
                  <c:v>0.97461536250862335</c:v>
                </c:pt>
                <c:pt idx="57">
                  <c:v>0.97768508522303355</c:v>
                </c:pt>
                <c:pt idx="58">
                  <c:v>0.98042713500722534</c:v>
                </c:pt>
                <c:pt idx="59">
                  <c:v>0.98287035078109386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Cours!$AC$1:$AC$1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Cours!$AC$2:$AC$61</c:f>
              <c:numCache>
                <c:formatCode>0.00</c:formatCode>
                <c:ptCount val="60"/>
                <c:pt idx="0">
                  <c:v>1.2499218782551045E-4</c:v>
                </c:pt>
                <c:pt idx="1">
                  <c:v>5.7853628701180705E-4</c:v>
                </c:pt>
                <c:pt idx="2">
                  <c:v>1.5867028168871161E-3</c:v>
                </c:pt>
                <c:pt idx="3">
                  <c:v>3.3693110893241122E-3</c:v>
                </c:pt>
                <c:pt idx="4">
                  <c:v>6.1430906229579148E-3</c:v>
                </c:pt>
                <c:pt idx="5">
                  <c:v>1.0119743596101705E-2</c:v>
                </c:pt>
                <c:pt idx="6">
                  <c:v>1.5503562994591602E-2</c:v>
                </c:pt>
                <c:pt idx="7">
                  <c:v>2.2488644558723136E-2</c:v>
                </c:pt>
                <c:pt idx="8">
                  <c:v>3.1255745944413493E-2</c:v>
                </c:pt>
                <c:pt idx="9">
                  <c:v>4.19688635252164E-2</c:v>
                </c:pt>
                <c:pt idx="10">
                  <c:v>5.4771615250244314E-2</c:v>
                </c:pt>
                <c:pt idx="11">
                  <c:v>6.9783536031319801E-2</c:v>
                </c:pt>
                <c:pt idx="12">
                  <c:v>8.7096409181942946E-2</c:v>
                </c:pt>
                <c:pt idx="13">
                  <c:v>0.1067707722500781</c:v>
                </c:pt>
                <c:pt idx="14">
                  <c:v>0.12883274686288751</c:v>
                </c:pt>
                <c:pt idx="15">
                  <c:v>0.15327134859792707</c:v>
                </c:pt>
                <c:pt idx="16">
                  <c:v>0.18003643314075818</c:v>
                </c:pt>
                <c:pt idx="17">
                  <c:v>0.20903742798085748</c:v>
                </c:pt>
                <c:pt idx="18">
                  <c:v>0.24014298381473068</c:v>
                </c:pt>
                <c:pt idx="19">
                  <c:v>0.27318165624035001</c:v>
                </c:pt>
                <c:pt idx="20">
                  <c:v>0.30794369631174462</c:v>
                </c:pt>
                <c:pt idx="21">
                  <c:v>0.34418398872849854</c:v>
                </c:pt>
                <c:pt idx="22">
                  <c:v>0.38162613014283181</c:v>
                </c:pt>
                <c:pt idx="23">
                  <c:v>0.41996758919014643</c:v>
                </c:pt>
                <c:pt idx="24">
                  <c:v>0.4588858368828172</c:v>
                </c:pt>
                <c:pt idx="25">
                  <c:v>0.49804528391955483</c:v>
                </c:pt>
                <c:pt idx="26">
                  <c:v>0.53710481352612849</c:v>
                </c:pt>
                <c:pt idx="27">
                  <c:v>0.57572565801403286</c:v>
                </c:pt>
                <c:pt idx="28">
                  <c:v>0.61357933750351956</c:v>
                </c:pt>
                <c:pt idx="29">
                  <c:v>0.65035536293627094</c:v>
                </c:pt>
                <c:pt idx="30">
                  <c:v>0.68576840460845279</c:v>
                </c:pt>
                <c:pt idx="31">
                  <c:v>0.71956464303660383</c:v>
                </c:pt>
                <c:pt idx="32">
                  <c:v>0.75152705094598615</c:v>
                </c:pt>
                <c:pt idx="33">
                  <c:v>0.78147940224763901</c:v>
                </c:pt>
                <c:pt idx="34">
                  <c:v>0.80928886355661278</c:v>
                </c:pt>
                <c:pt idx="35">
                  <c:v>0.83486709255070468</c:v>
                </c:pt>
                <c:pt idx="36">
                  <c:v>0.85816984091265747</c:v>
                </c:pt>
                <c:pt idx="37">
                  <c:v>0.87919513289680506</c:v>
                </c:pt>
                <c:pt idx="38">
                  <c:v>0.89798015879151771</c:v>
                </c:pt>
                <c:pt idx="39">
                  <c:v>0.91459708113289728</c:v>
                </c:pt>
                <c:pt idx="40">
                  <c:v>0.92914799663065095</c:v>
                </c:pt>
                <c:pt idx="41">
                  <c:v>0.94175932564693476</c:v>
                </c:pt>
                <c:pt idx="42">
                  <c:v>0.95257591229831184</c:v>
                </c:pt>
                <c:pt idx="43">
                  <c:v>0.96175511183441453</c:v>
                </c:pt>
                <c:pt idx="44">
                  <c:v>0.96946111928386458</c:v>
                </c:pt>
                <c:pt idx="45">
                  <c:v>0.97585975707040784</c:v>
                </c:pt>
                <c:pt idx="46">
                  <c:v>0.98111389294558493</c:v>
                </c:pt>
                <c:pt idx="47">
                  <c:v>0.98537960727670737</c:v>
                </c:pt>
                <c:pt idx="48">
                  <c:v>0.98880317474233193</c:v>
                </c:pt>
                <c:pt idx="49">
                  <c:v>0.99151887384787152</c:v>
                </c:pt>
                <c:pt idx="50">
                  <c:v>0.99364759181536255</c:v>
                </c:pt>
                <c:pt idx="51">
                  <c:v>0.99529615490776246</c:v>
                </c:pt>
                <c:pt idx="52">
                  <c:v>0.99655728670645072</c:v>
                </c:pt>
                <c:pt idx="53">
                  <c:v>0.99751007983091933</c:v>
                </c:pt>
                <c:pt idx="54">
                  <c:v>0.99822085968420582</c:v>
                </c:pt>
                <c:pt idx="55">
                  <c:v>0.99874432085792586</c:v>
                </c:pt>
                <c:pt idx="56">
                  <c:v>0.99912482611266085</c:v>
                </c:pt>
                <c:pt idx="57">
                  <c:v>0.99939777233314231</c:v>
                </c:pt>
                <c:pt idx="58">
                  <c:v>0.99959094545012483</c:v>
                </c:pt>
                <c:pt idx="59">
                  <c:v>0.99972580507415021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Cours!$AD$1:$AD$1</c:f>
              <c:strCache>
                <c:ptCount val="1"/>
                <c:pt idx="0">
                  <c:v>3,5</c:v>
                </c:pt>
              </c:strCache>
            </c:strRef>
          </c:tx>
          <c:spPr>
            <a:ln w="12600">
              <a:solidFill>
                <a:srgbClr val="800000"/>
              </a:solidFill>
            </a:ln>
          </c:spPr>
          <c:marker>
            <c:symbol val="circ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Cours!$AD$2:$AD$61</c:f>
              <c:numCache>
                <c:formatCode>0.00</c:formatCode>
                <c:ptCount val="60"/>
                <c:pt idx="0">
                  <c:v>2.7950459097386736E-5</c:v>
                </c:pt>
                <c:pt idx="1">
                  <c:v>1.6704341625183342E-4</c:v>
                </c:pt>
                <c:pt idx="2">
                  <c:v>5.4224554170739336E-4</c:v>
                </c:pt>
                <c:pt idx="3">
                  <c:v>1.3062779545746244E-3</c:v>
                </c:pt>
                <c:pt idx="4">
                  <c:v>2.6349490415550803E-3</c:v>
                </c:pt>
                <c:pt idx="5">
                  <c:v>4.7232907804138254E-3</c:v>
                </c:pt>
                <c:pt idx="6">
                  <c:v>7.7820617397564894E-3</c:v>
                </c:pt>
                <c:pt idx="7">
                  <c:v>1.2034151295552555E-2</c:v>
                </c:pt>
                <c:pt idx="8">
                  <c:v>1.7710618568490773E-2</c:v>
                </c:pt>
                <c:pt idx="9">
                  <c:v>2.5046198389063131E-2</c:v>
                </c:pt>
                <c:pt idx="10">
                  <c:v>3.4274172807039059E-2</c:v>
                </c:pt>
                <c:pt idx="11">
                  <c:v>4.5620563386415874E-2</c:v>
                </c:pt>
                <c:pt idx="12">
                  <c:v>5.9297656083740373E-2</c:v>
                </c:pt>
                <c:pt idx="13">
                  <c:v>7.5496930678117538E-2</c:v>
                </c:pt>
                <c:pt idx="14">
                  <c:v>9.4381531384253148E-2</c:v>
                </c:pt>
                <c:pt idx="15">
                  <c:v>0.1160784833261902</c:v>
                </c:pt>
                <c:pt idx="16">
                  <c:v>0.14067092822098098</c:v>
                </c:pt>
                <c:pt idx="17">
                  <c:v>0.16819071768867516</c:v>
                </c:pt>
                <c:pt idx="18">
                  <c:v>0.19861175856146571</c:v>
                </c:pt>
                <c:pt idx="19">
                  <c:v>0.23184454493699658</c:v>
                </c:pt>
                <c:pt idx="20">
                  <c:v>0.26773232954414927</c:v>
                </c:pt>
                <c:pt idx="21">
                  <c:v>0.30604937547335959</c:v>
                </c:pt>
                <c:pt idx="22">
                  <c:v>0.34650168269101689</c:v>
                </c:pt>
                <c:pt idx="23">
                  <c:v>0.38873049820993422</c:v>
                </c:pt>
                <c:pt idx="24">
                  <c:v>0.43231879349849212</c:v>
                </c:pt>
                <c:pt idx="25">
                  <c:v>0.4768007307167445</c:v>
                </c:pt>
                <c:pt idx="26">
                  <c:v>0.52167394819620383</c:v>
                </c:pt>
                <c:pt idx="27">
                  <c:v>0.56641428744020095</c:v>
                </c:pt>
                <c:pt idx="28">
                  <c:v>0.61049237530402611</c:v>
                </c:pt>
                <c:pt idx="29">
                  <c:v>0.65339128560006565</c:v>
                </c:pt>
                <c:pt idx="30">
                  <c:v>0.69462435524280997</c:v>
                </c:pt>
                <c:pt idx="31">
                  <c:v>0.73375214129303235</c:v>
                </c:pt>
                <c:pt idx="32">
                  <c:v>0.77039749323871654</c:v>
                </c:pt>
                <c:pt idx="33">
                  <c:v>0.80425778945320225</c:v>
                </c:pt>
                <c:pt idx="34">
                  <c:v>0.83511354913716185</c:v>
                </c:pt>
                <c:pt idx="35">
                  <c:v>0.86283287219781413</c:v>
                </c:pt>
                <c:pt idx="36">
                  <c:v>0.88737146027842284</c:v>
                </c:pt>
                <c:pt idx="37">
                  <c:v>0.90876830463471348</c:v>
                </c:pt>
                <c:pt idx="38">
                  <c:v>0.9271374571228701</c:v>
                </c:pt>
                <c:pt idx="39">
                  <c:v>0.9426565939946242</c:v>
                </c:pt>
                <c:pt idx="40">
                  <c:v>0.95555330647266212</c:v>
                </c:pt>
                <c:pt idx="41">
                  <c:v>0.96609018303166916</c:v>
                </c:pt>
                <c:pt idx="42">
                  <c:v>0.97454977327235781</c:v>
                </c:pt>
                <c:pt idx="43">
                  <c:v>0.98122044307285594</c:v>
                </c:pt>
                <c:pt idx="44">
                  <c:v>0.98638395951397317</c:v>
                </c:pt>
                <c:pt idx="45">
                  <c:v>0.9903054071451769</c:v>
                </c:pt>
                <c:pt idx="46">
                  <c:v>0.99322576672720986</c:v>
                </c:pt>
                <c:pt idx="47">
                  <c:v>0.99535721779871456</c:v>
                </c:pt>
                <c:pt idx="48">
                  <c:v>0.99688098814274695</c:v>
                </c:pt>
                <c:pt idx="49">
                  <c:v>0.9979473897825043</c:v>
                </c:pt>
                <c:pt idx="50">
                  <c:v>0.99867756557101128</c:v>
                </c:pt>
                <c:pt idx="51">
                  <c:v>0.99916642486541962</c:v>
                </c:pt>
                <c:pt idx="52">
                  <c:v>0.99948626358018899</c:v>
                </c:pt>
                <c:pt idx="53">
                  <c:v>0.99969062846282275</c:v>
                </c:pt>
                <c:pt idx="54">
                  <c:v>0.9998180795530266</c:v>
                </c:pt>
                <c:pt idx="55">
                  <c:v>0.99989561021965057</c:v>
                </c:pt>
                <c:pt idx="56">
                  <c:v>0.99994158541068801</c:v>
                </c:pt>
                <c:pt idx="57">
                  <c:v>0.99996814478456575</c:v>
                </c:pt>
                <c:pt idx="58">
                  <c:v>0.99998308226963228</c:v>
                </c:pt>
                <c:pt idx="59">
                  <c:v>0.99999125600453087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55871"/>
        <c:axId val="248955455"/>
      </c:scatterChart>
      <c:valAx>
        <c:axId val="248955455"/>
        <c:scaling>
          <c:orientation val="minMax"/>
        </c:scaling>
        <c:delete val="0"/>
        <c:axPos val="l"/>
        <c:numFmt formatCode="0.00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55871"/>
        <c:crossesAt val="0"/>
        <c:crossBetween val="midCat"/>
      </c:valAx>
      <c:valAx>
        <c:axId val="248955871"/>
        <c:scaling>
          <c:orientation val="minMax"/>
          <c:max val="1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55455"/>
        <c:crossesAt val="0"/>
        <c:crossBetween val="midCat"/>
        <c:majorUnit val="0.5"/>
        <c:minorUnit val="0.1"/>
      </c:valAx>
      <c:spPr>
        <a:noFill/>
        <a:ln w="12600">
          <a:solidFill>
            <a:srgbClr val="000000"/>
          </a:solidFill>
        </a:ln>
      </c:spPr>
    </c:plotArea>
    <c:legend>
      <c:legendPos val="r"/>
      <c:overlay val="0"/>
      <c:spPr>
        <a:solidFill>
          <a:srgbClr val="FFFFFF"/>
        </a:solidFill>
      </c:spPr>
      <c:txPr>
        <a:bodyPr/>
        <a:lstStyle/>
        <a:p>
          <a:pPr>
            <a:defRPr sz="1000" b="0">
              <a:solidFill>
                <a:srgbClr val="000000"/>
              </a:solidFill>
              <a:latin typeface="MS Sans Serif"/>
              <a:cs typeface="MS Sans Serif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1511448565583136E-2"/>
          <c:y val="3.5991824677303795E-2"/>
          <c:w val="0.77643861171631456"/>
          <c:h val="0.88558979573802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Cours!$AE$1:$AE$1</c:f>
              <c:strCache>
                <c:ptCount val="1"/>
                <c:pt idx="0">
                  <c:v>0,5</c:v>
                </c:pt>
              </c:strCache>
            </c:strRef>
          </c:tx>
          <c:spPr>
            <a:ln w="12600">
              <a:solidFill>
                <a:srgbClr val="000080"/>
              </a:solidFill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Cours!$AE$2:$AE$61</c:f>
              <c:numCache>
                <c:formatCode>0.00</c:formatCode>
                <c:ptCount val="60"/>
                <c:pt idx="0">
                  <c:v>0.372677996249965</c:v>
                </c:pt>
                <c:pt idx="1">
                  <c:v>0.28867513459481292</c:v>
                </c:pt>
                <c:pt idx="2">
                  <c:v>0.24397501823713336</c:v>
                </c:pt>
                <c:pt idx="3">
                  <c:v>0.2151657414559677</c:v>
                </c:pt>
                <c:pt idx="4">
                  <c:v>0.19462473604038072</c:v>
                </c:pt>
                <c:pt idx="5">
                  <c:v>0.17902871850985821</c:v>
                </c:pt>
                <c:pt idx="6">
                  <c:v>0.16666666666666669</c:v>
                </c:pt>
                <c:pt idx="7">
                  <c:v>0.15655607277128739</c:v>
                </c:pt>
                <c:pt idx="8">
                  <c:v>0.14808721943977313</c:v>
                </c:pt>
                <c:pt idx="9">
                  <c:v>0.14085904245475278</c:v>
                </c:pt>
                <c:pt idx="10">
                  <c:v>0.13459547551454137</c:v>
                </c:pt>
                <c:pt idx="11">
                  <c:v>0.12909944487358058</c:v>
                </c:pt>
                <c:pt idx="12">
                  <c:v>0.12422599874998834</c:v>
                </c:pt>
                <c:pt idx="13">
                  <c:v>0.11986582537134606</c:v>
                </c:pt>
                <c:pt idx="14">
                  <c:v>0.11593472394004209</c:v>
                </c:pt>
                <c:pt idx="15">
                  <c:v>0.11236664374387371</c:v>
                </c:pt>
                <c:pt idx="16">
                  <c:v>0.10910894511799619</c:v>
                </c:pt>
                <c:pt idx="17">
                  <c:v>0.10611908999450223</c:v>
                </c:pt>
                <c:pt idx="18">
                  <c:v>0.10336227882434039</c:v>
                </c:pt>
                <c:pt idx="19">
                  <c:v>0.10080972981818896</c:v>
                </c:pt>
                <c:pt idx="20">
                  <c:v>9.8437403869769735E-2</c:v>
                </c:pt>
                <c:pt idx="21">
                  <c:v>9.6225044864937645E-2</c:v>
                </c:pt>
                <c:pt idx="22">
                  <c:v>9.4155447144338669E-2</c:v>
                </c:pt>
                <c:pt idx="23">
                  <c:v>9.2213889195414692E-2</c:v>
                </c:pt>
                <c:pt idx="24">
                  <c:v>9.038769075777342E-2</c:v>
                </c:pt>
                <c:pt idx="25">
                  <c:v>8.8665862766488621E-2</c:v>
                </c:pt>
                <c:pt idx="26">
                  <c:v>8.703882797784894E-2</c:v>
                </c:pt>
                <c:pt idx="27">
                  <c:v>8.5498196007096169E-2</c:v>
                </c:pt>
                <c:pt idx="28">
                  <c:v>8.4036580681601802E-2</c:v>
                </c:pt>
                <c:pt idx="29">
                  <c:v>8.2647450613410806E-2</c:v>
                </c:pt>
                <c:pt idx="30">
                  <c:v>8.1325006079044443E-2</c:v>
                </c:pt>
                <c:pt idx="31">
                  <c:v>8.0064076902543579E-2</c:v>
                </c:pt>
                <c:pt idx="32">
                  <c:v>7.8860037234563987E-2</c:v>
                </c:pt>
                <c:pt idx="33">
                  <c:v>7.7708734020026149E-2</c:v>
                </c:pt>
                <c:pt idx="34">
                  <c:v>7.6606426629486968E-2</c:v>
                </c:pt>
                <c:pt idx="35">
                  <c:v>7.5549735651937455E-2</c:v>
                </c:pt>
                <c:pt idx="36">
                  <c:v>7.453559924999302E-2</c:v>
                </c:pt>
                <c:pt idx="37">
                  <c:v>7.356123579206246E-2</c:v>
                </c:pt>
                <c:pt idx="38">
                  <c:v>7.262411172176586E-2</c:v>
                </c:pt>
                <c:pt idx="39">
                  <c:v>7.172191381865585E-2</c:v>
                </c:pt>
                <c:pt idx="40">
                  <c:v>7.0852525158141971E-2</c:v>
                </c:pt>
                <c:pt idx="41">
                  <c:v>7.0014004201400498E-2</c:v>
                </c:pt>
                <c:pt idx="42">
                  <c:v>6.9204566544783339E-2</c:v>
                </c:pt>
                <c:pt idx="43">
                  <c:v>6.8422568937996683E-2</c:v>
                </c:pt>
                <c:pt idx="44">
                  <c:v>6.7666495245095867E-2</c:v>
                </c:pt>
                <c:pt idx="45">
                  <c:v>6.6934944075208239E-2</c:v>
                </c:pt>
                <c:pt idx="46">
                  <c:v>6.6226617853252179E-2</c:v>
                </c:pt>
                <c:pt idx="47">
                  <c:v>6.5540313136634554E-2</c:v>
                </c:pt>
                <c:pt idx="48">
                  <c:v>6.4874912013460254E-2</c:v>
                </c:pt>
                <c:pt idx="49">
                  <c:v>6.4229374442338491E-2</c:v>
                </c:pt>
                <c:pt idx="50">
                  <c:v>6.3602731414348065E-2</c:v>
                </c:pt>
                <c:pt idx="51">
                  <c:v>6.2994078834871209E-2</c:v>
                </c:pt>
                <c:pt idx="52">
                  <c:v>6.2402572037414734E-2</c:v>
                </c:pt>
                <c:pt idx="53">
                  <c:v>6.1827420853687268E-2</c:v>
                </c:pt>
                <c:pt idx="54">
                  <c:v>6.1267885174483998E-2</c:v>
                </c:pt>
                <c:pt idx="55">
                  <c:v>6.0723270944657542E-2</c:v>
                </c:pt>
                <c:pt idx="56">
                  <c:v>6.0192926542884613E-2</c:v>
                </c:pt>
                <c:pt idx="57">
                  <c:v>5.9676239503286078E-2</c:v>
                </c:pt>
                <c:pt idx="58">
                  <c:v>5.9172633541393863E-2</c:v>
                </c:pt>
                <c:pt idx="59">
                  <c:v>5.868156585162753E-2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Cours!$AF$1:$AF$1</c:f>
              <c:strCache>
                <c:ptCount val="1"/>
                <c:pt idx="0">
                  <c:v>1</c:v>
                </c:pt>
              </c:strCache>
            </c:strRef>
          </c:tx>
          <c:spPr>
            <a:ln w="12600">
              <a:solidFill>
                <a:srgbClr val="FF00FF"/>
              </a:solidFill>
            </a:ln>
          </c:spPr>
          <c:marker>
            <c:symbol val="squar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Cours!$AF$2:$AF$61</c:f>
              <c:numCache>
                <c:formatCode>0.00</c:formatCode>
                <c:ptCount val="60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0.16666666666666669</c:v>
                </c:pt>
                <c:pt idx="10">
                  <c:v>0.16666666666666666</c:v>
                </c:pt>
                <c:pt idx="11">
                  <c:v>0.16666666666666669</c:v>
                </c:pt>
                <c:pt idx="12">
                  <c:v>0.16666666666666666</c:v>
                </c:pt>
                <c:pt idx="13">
                  <c:v>0.16666666666666669</c:v>
                </c:pt>
                <c:pt idx="14">
                  <c:v>0.16666666666666669</c:v>
                </c:pt>
                <c:pt idx="15">
                  <c:v>0.16666666666666666</c:v>
                </c:pt>
                <c:pt idx="16">
                  <c:v>0.16666666666666671</c:v>
                </c:pt>
                <c:pt idx="17">
                  <c:v>0.16666666666666666</c:v>
                </c:pt>
                <c:pt idx="18">
                  <c:v>0.16666666666666666</c:v>
                </c:pt>
                <c:pt idx="19">
                  <c:v>0.1666666666666666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0.16666666666666666</c:v>
                </c:pt>
                <c:pt idx="23">
                  <c:v>0.16666666666666663</c:v>
                </c:pt>
                <c:pt idx="24">
                  <c:v>0.16666666666666671</c:v>
                </c:pt>
                <c:pt idx="25">
                  <c:v>0.16666666666666657</c:v>
                </c:pt>
                <c:pt idx="26">
                  <c:v>0.16666666666666669</c:v>
                </c:pt>
                <c:pt idx="27">
                  <c:v>0.16666666666666663</c:v>
                </c:pt>
                <c:pt idx="28">
                  <c:v>0.16666666666666663</c:v>
                </c:pt>
                <c:pt idx="29">
                  <c:v>0.16666666666666669</c:v>
                </c:pt>
                <c:pt idx="30">
                  <c:v>0.16666666666666669</c:v>
                </c:pt>
                <c:pt idx="31">
                  <c:v>0.16666666666666663</c:v>
                </c:pt>
                <c:pt idx="32">
                  <c:v>0.16666666666666666</c:v>
                </c:pt>
                <c:pt idx="33">
                  <c:v>0.16666666666666666</c:v>
                </c:pt>
                <c:pt idx="34">
                  <c:v>0.16666666666666669</c:v>
                </c:pt>
                <c:pt idx="35">
                  <c:v>0.16666666666666666</c:v>
                </c:pt>
                <c:pt idx="36">
                  <c:v>0.16666666666666663</c:v>
                </c:pt>
                <c:pt idx="37">
                  <c:v>0.16666666666666669</c:v>
                </c:pt>
                <c:pt idx="38">
                  <c:v>0.16666666666666666</c:v>
                </c:pt>
                <c:pt idx="39">
                  <c:v>0.16666666666666666</c:v>
                </c:pt>
                <c:pt idx="40">
                  <c:v>0.16666666666666666</c:v>
                </c:pt>
                <c:pt idx="41">
                  <c:v>0.16666666666666669</c:v>
                </c:pt>
                <c:pt idx="42">
                  <c:v>0.16666666666666666</c:v>
                </c:pt>
                <c:pt idx="43">
                  <c:v>0.16666666666666669</c:v>
                </c:pt>
                <c:pt idx="44">
                  <c:v>0.16666666666666663</c:v>
                </c:pt>
                <c:pt idx="45">
                  <c:v>0.1666666666666666</c:v>
                </c:pt>
                <c:pt idx="46">
                  <c:v>0.16666666666666669</c:v>
                </c:pt>
                <c:pt idx="47">
                  <c:v>0.16666666666666671</c:v>
                </c:pt>
                <c:pt idx="48">
                  <c:v>0.16666666666666663</c:v>
                </c:pt>
                <c:pt idx="49">
                  <c:v>0.16666666666666666</c:v>
                </c:pt>
                <c:pt idx="50">
                  <c:v>0.16666666666666669</c:v>
                </c:pt>
                <c:pt idx="51">
                  <c:v>0.16666666666666663</c:v>
                </c:pt>
                <c:pt idx="52">
                  <c:v>0.16666666666666671</c:v>
                </c:pt>
                <c:pt idx="53">
                  <c:v>0.16666666666666671</c:v>
                </c:pt>
                <c:pt idx="54">
                  <c:v>0.16666666666666669</c:v>
                </c:pt>
                <c:pt idx="55">
                  <c:v>0.16666666666666663</c:v>
                </c:pt>
                <c:pt idx="56">
                  <c:v>0.16666666666666669</c:v>
                </c:pt>
                <c:pt idx="57">
                  <c:v>0.16666666666666663</c:v>
                </c:pt>
                <c:pt idx="58">
                  <c:v>0.16666666666666666</c:v>
                </c:pt>
                <c:pt idx="59">
                  <c:v>0.16666666666666674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Cours!$AG$1:$AG$1</c:f>
              <c:strCache>
                <c:ptCount val="1"/>
                <c:pt idx="0">
                  <c:v>1,5</c:v>
                </c:pt>
              </c:strCache>
            </c:strRef>
          </c:tx>
          <c:spPr>
            <a:ln w="12600">
              <a:solidFill>
                <a:srgbClr val="FFFF00"/>
              </a:solidFill>
            </a:ln>
          </c:spPr>
          <c:marker>
            <c:symbol val="triang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Cours!$AG$2:$AG$61</c:f>
              <c:numCache>
                <c:formatCode>0.00</c:formatCode>
                <c:ptCount val="60"/>
                <c:pt idx="0">
                  <c:v>5.5901699437494734E-2</c:v>
                </c:pt>
                <c:pt idx="1">
                  <c:v>7.2168783648703216E-2</c:v>
                </c:pt>
                <c:pt idx="2">
                  <c:v>8.5391256382996647E-2</c:v>
                </c:pt>
                <c:pt idx="3">
                  <c:v>9.6824583655185412E-2</c:v>
                </c:pt>
                <c:pt idx="4">
                  <c:v>0.1070436048222094</c:v>
                </c:pt>
                <c:pt idx="5">
                  <c:v>0.11636866703140783</c:v>
                </c:pt>
                <c:pt idx="6">
                  <c:v>0.12499999999999997</c:v>
                </c:pt>
                <c:pt idx="7">
                  <c:v>0.13307266185559424</c:v>
                </c:pt>
                <c:pt idx="8">
                  <c:v>0.14068285846778442</c:v>
                </c:pt>
                <c:pt idx="9">
                  <c:v>0.1479019945774904</c:v>
                </c:pt>
                <c:pt idx="10">
                  <c:v>0.15478479684172256</c:v>
                </c:pt>
                <c:pt idx="11">
                  <c:v>0.1613743060919757</c:v>
                </c:pt>
                <c:pt idx="12">
                  <c:v>0.16770509831248417</c:v>
                </c:pt>
                <c:pt idx="13">
                  <c:v>0.17380544678845172</c:v>
                </c:pt>
                <c:pt idx="14">
                  <c:v>0.1796988221070652</c:v>
                </c:pt>
                <c:pt idx="15">
                  <c:v>0.18540496217739152</c:v>
                </c:pt>
                <c:pt idx="16">
                  <c:v>0.19094065395649332</c:v>
                </c:pt>
                <c:pt idx="17">
                  <c:v>0.19632031648982909</c:v>
                </c:pt>
                <c:pt idx="18">
                  <c:v>0.2015564437074637</c:v>
                </c:pt>
                <c:pt idx="19">
                  <c:v>0.20665994612728733</c:v>
                </c:pt>
                <c:pt idx="20">
                  <c:v>0.21164041832000491</c:v>
                </c:pt>
                <c:pt idx="21">
                  <c:v>0.21650635094610965</c:v>
                </c:pt>
                <c:pt idx="22">
                  <c:v>0.22126530078919587</c:v>
                </c:pt>
                <c:pt idx="23">
                  <c:v>0.22592402852876592</c:v>
                </c:pt>
                <c:pt idx="24">
                  <c:v>0.23048861143232213</c:v>
                </c:pt>
                <c:pt idx="25">
                  <c:v>0.23496453633119471</c:v>
                </c:pt>
                <c:pt idx="26">
                  <c:v>0.23935677693908455</c:v>
                </c:pt>
                <c:pt idx="27">
                  <c:v>0.24366985862022406</c:v>
                </c:pt>
                <c:pt idx="28">
                  <c:v>0.24790791301072521</c:v>
                </c:pt>
                <c:pt idx="29">
                  <c:v>0.25207472437090284</c:v>
                </c:pt>
                <c:pt idx="30">
                  <c:v>0.25617376914898987</c:v>
                </c:pt>
                <c:pt idx="31">
                  <c:v>0.26020824993326658</c:v>
                </c:pt>
                <c:pt idx="32">
                  <c:v>0.26418112473578931</c:v>
                </c:pt>
                <c:pt idx="33">
                  <c:v>0.26809513236909022</c:v>
                </c:pt>
                <c:pt idx="34">
                  <c:v>0.27195281453467862</c:v>
                </c:pt>
                <c:pt idx="35">
                  <c:v>0.2757565351295716</c:v>
                </c:pt>
                <c:pt idx="36">
                  <c:v>0.27950849718747361</c:v>
                </c:pt>
                <c:pt idx="37">
                  <c:v>0.28321075779944044</c:v>
                </c:pt>
                <c:pt idx="38">
                  <c:v>0.28686524130097502</c:v>
                </c:pt>
                <c:pt idx="39">
                  <c:v>0.29047375096555617</c:v>
                </c:pt>
                <c:pt idx="40">
                  <c:v>0.29403797940628912</c:v>
                </c:pt>
                <c:pt idx="41">
                  <c:v>0.29755951785595214</c:v>
                </c:pt>
                <c:pt idx="42">
                  <c:v>0.30103986446980724</c:v>
                </c:pt>
                <c:pt idx="43">
                  <c:v>0.30448043177408513</c:v>
                </c:pt>
                <c:pt idx="44">
                  <c:v>0.307882553365186</c:v>
                </c:pt>
                <c:pt idx="45">
                  <c:v>0.31124748994971829</c:v>
                </c:pt>
                <c:pt idx="46">
                  <c:v>0.31457643480294795</c:v>
                </c:pt>
                <c:pt idx="47">
                  <c:v>0.31787051871267746</c:v>
                </c:pt>
                <c:pt idx="48">
                  <c:v>0.32113081446662817</c:v>
                </c:pt>
                <c:pt idx="49">
                  <c:v>0.32435834093380933</c:v>
                </c:pt>
                <c:pt idx="50">
                  <c:v>0.32755406678389243</c:v>
                </c:pt>
                <c:pt idx="51">
                  <c:v>0.33071891388307356</c:v>
                </c:pt>
                <c:pt idx="52">
                  <c:v>0.33385376040016879</c:v>
                </c:pt>
                <c:pt idx="53">
                  <c:v>0.33695944365259539</c:v>
                </c:pt>
                <c:pt idx="54">
                  <c:v>0.34003676271838601</c:v>
                </c:pt>
                <c:pt idx="55">
                  <c:v>0.34308648083731497</c:v>
                </c:pt>
                <c:pt idx="56">
                  <c:v>0.34610932762158625</c:v>
                </c:pt>
                <c:pt idx="57">
                  <c:v>0.34910600109422346</c:v>
                </c:pt>
                <c:pt idx="58">
                  <c:v>0.35207716957129348</c:v>
                </c:pt>
                <c:pt idx="59">
                  <c:v>0.3550234734023463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Cours!$AH$1:$AH$1</c:f>
              <c:strCache>
                <c:ptCount val="1"/>
                <c:pt idx="0">
                  <c:v>2</c:v>
                </c:pt>
              </c:strCache>
            </c:strRef>
          </c:tx>
          <c:spPr>
            <a:ln w="12600">
              <a:solidFill>
                <a:srgbClr val="00FFFF"/>
              </a:solidFill>
            </a:ln>
          </c:spPr>
          <c:marker>
            <c:symbol val="x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Cours!$AH$2:$AH$61</c:f>
              <c:numCache>
                <c:formatCode>0.00</c:formatCode>
                <c:ptCount val="60"/>
                <c:pt idx="0">
                  <c:v>1.6666666666666666E-2</c:v>
                </c:pt>
                <c:pt idx="1">
                  <c:v>2.7777777777777776E-2</c:v>
                </c:pt>
                <c:pt idx="2">
                  <c:v>3.8888888888888883E-2</c:v>
                </c:pt>
                <c:pt idx="3">
                  <c:v>4.9999999999999996E-2</c:v>
                </c:pt>
                <c:pt idx="4">
                  <c:v>6.1111111111111116E-2</c:v>
                </c:pt>
                <c:pt idx="5">
                  <c:v>7.2222222222222215E-2</c:v>
                </c:pt>
                <c:pt idx="6">
                  <c:v>8.3333333333333329E-2</c:v>
                </c:pt>
                <c:pt idx="7">
                  <c:v>9.4444444444444442E-2</c:v>
                </c:pt>
                <c:pt idx="8">
                  <c:v>0.10555555555555554</c:v>
                </c:pt>
                <c:pt idx="9">
                  <c:v>0.11666666666666667</c:v>
                </c:pt>
                <c:pt idx="10">
                  <c:v>0.1277777777777778</c:v>
                </c:pt>
                <c:pt idx="11">
                  <c:v>0.1388888888888889</c:v>
                </c:pt>
                <c:pt idx="12">
                  <c:v>0.15</c:v>
                </c:pt>
                <c:pt idx="13">
                  <c:v>0.16111111111111109</c:v>
                </c:pt>
                <c:pt idx="14">
                  <c:v>0.17222222222222222</c:v>
                </c:pt>
                <c:pt idx="15">
                  <c:v>0.18333333333333332</c:v>
                </c:pt>
                <c:pt idx="16">
                  <c:v>0.19444444444444442</c:v>
                </c:pt>
                <c:pt idx="17">
                  <c:v>0.20555555555555557</c:v>
                </c:pt>
                <c:pt idx="18">
                  <c:v>0.21666666666666665</c:v>
                </c:pt>
                <c:pt idx="19">
                  <c:v>0.22777777777777775</c:v>
                </c:pt>
                <c:pt idx="20">
                  <c:v>0.23888888888888887</c:v>
                </c:pt>
                <c:pt idx="21">
                  <c:v>0.25</c:v>
                </c:pt>
                <c:pt idx="22">
                  <c:v>0.26111111111111113</c:v>
                </c:pt>
                <c:pt idx="23">
                  <c:v>0.2722222222222222</c:v>
                </c:pt>
                <c:pt idx="24">
                  <c:v>0.28333333333333327</c:v>
                </c:pt>
                <c:pt idx="25">
                  <c:v>0.29444444444444434</c:v>
                </c:pt>
                <c:pt idx="26">
                  <c:v>0.30555555555555552</c:v>
                </c:pt>
                <c:pt idx="27">
                  <c:v>0.31666666666666676</c:v>
                </c:pt>
                <c:pt idx="28">
                  <c:v>0.32777777777777778</c:v>
                </c:pt>
                <c:pt idx="29">
                  <c:v>0.33888888888888885</c:v>
                </c:pt>
                <c:pt idx="30">
                  <c:v>0.34999999999999992</c:v>
                </c:pt>
                <c:pt idx="31">
                  <c:v>0.36111111111111105</c:v>
                </c:pt>
                <c:pt idx="32">
                  <c:v>0.37222222222222234</c:v>
                </c:pt>
                <c:pt idx="33">
                  <c:v>0.38333333333333347</c:v>
                </c:pt>
                <c:pt idx="34">
                  <c:v>0.39444444444444443</c:v>
                </c:pt>
                <c:pt idx="35">
                  <c:v>0.40555555555555561</c:v>
                </c:pt>
                <c:pt idx="36">
                  <c:v>0.41666666666666646</c:v>
                </c:pt>
                <c:pt idx="37">
                  <c:v>0.4277777777777777</c:v>
                </c:pt>
                <c:pt idx="38">
                  <c:v>0.43888888888888916</c:v>
                </c:pt>
                <c:pt idx="39">
                  <c:v>0.45000000000000023</c:v>
                </c:pt>
                <c:pt idx="40">
                  <c:v>0.46111111111111103</c:v>
                </c:pt>
                <c:pt idx="41">
                  <c:v>0.47222222222222227</c:v>
                </c:pt>
                <c:pt idx="42">
                  <c:v>0.48333333333333317</c:v>
                </c:pt>
                <c:pt idx="43">
                  <c:v>0.49444444444444469</c:v>
                </c:pt>
                <c:pt idx="44">
                  <c:v>0.50555555555555542</c:v>
                </c:pt>
                <c:pt idx="45">
                  <c:v>0.51666666666666639</c:v>
                </c:pt>
                <c:pt idx="46">
                  <c:v>0.5277777777777779</c:v>
                </c:pt>
                <c:pt idx="47">
                  <c:v>0.53888888888888864</c:v>
                </c:pt>
                <c:pt idx="48">
                  <c:v>0.55000000000000038</c:v>
                </c:pt>
                <c:pt idx="49">
                  <c:v>0.56111111111111056</c:v>
                </c:pt>
                <c:pt idx="50">
                  <c:v>0.57222222222222208</c:v>
                </c:pt>
                <c:pt idx="51">
                  <c:v>0.58333333333333282</c:v>
                </c:pt>
                <c:pt idx="52">
                  <c:v>0.59444444444444378</c:v>
                </c:pt>
                <c:pt idx="53">
                  <c:v>0.60555555555555463</c:v>
                </c:pt>
                <c:pt idx="54">
                  <c:v>0.61666666666666747</c:v>
                </c:pt>
                <c:pt idx="55">
                  <c:v>0.62777777777777677</c:v>
                </c:pt>
                <c:pt idx="56">
                  <c:v>0.63888888888889006</c:v>
                </c:pt>
                <c:pt idx="57">
                  <c:v>0.64999999999999836</c:v>
                </c:pt>
                <c:pt idx="58">
                  <c:v>0.66111111111111132</c:v>
                </c:pt>
                <c:pt idx="59">
                  <c:v>0.67222222222222194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Cours!$AI$1:$AI$1</c:f>
              <c:strCache>
                <c:ptCount val="1"/>
                <c:pt idx="0">
                  <c:v>3</c:v>
                </c:pt>
              </c:strCache>
            </c:strRef>
          </c:tx>
          <c:spPr>
            <a:ln w="12600">
              <a:solidFill>
                <a:srgbClr val="800080"/>
              </a:solidFill>
            </a:ln>
          </c:spPr>
          <c:marker>
            <c:symbol val="diamond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Cours!$AI$2:$AI$61</c:f>
              <c:numCache>
                <c:formatCode>0.00</c:formatCode>
                <c:ptCount val="60"/>
                <c:pt idx="0">
                  <c:v>1.2499999999999994E-3</c:v>
                </c:pt>
                <c:pt idx="1">
                  <c:v>3.4722222222222212E-3</c:v>
                </c:pt>
                <c:pt idx="2">
                  <c:v>6.8055555555555525E-3</c:v>
                </c:pt>
                <c:pt idx="3">
                  <c:v>1.1249999999999998E-2</c:v>
                </c:pt>
                <c:pt idx="4">
                  <c:v>1.6805555555555553E-2</c:v>
                </c:pt>
                <c:pt idx="5">
                  <c:v>2.3472222222222214E-2</c:v>
                </c:pt>
                <c:pt idx="6">
                  <c:v>3.1249999999999993E-2</c:v>
                </c:pt>
                <c:pt idx="7">
                  <c:v>4.013888888888887E-2</c:v>
                </c:pt>
                <c:pt idx="8">
                  <c:v>5.0138888888888865E-2</c:v>
                </c:pt>
                <c:pt idx="9">
                  <c:v>6.1249999999999985E-2</c:v>
                </c:pt>
                <c:pt idx="10">
                  <c:v>7.3472222222222189E-2</c:v>
                </c:pt>
                <c:pt idx="11">
                  <c:v>8.6805555555555539E-2</c:v>
                </c:pt>
                <c:pt idx="12">
                  <c:v>0.10124999999999998</c:v>
                </c:pt>
                <c:pt idx="13">
                  <c:v>0.1168055555555555</c:v>
                </c:pt>
                <c:pt idx="14">
                  <c:v>0.13347222222222219</c:v>
                </c:pt>
                <c:pt idx="15">
                  <c:v>0.15124999999999997</c:v>
                </c:pt>
                <c:pt idx="16">
                  <c:v>0.1701388888888889</c:v>
                </c:pt>
                <c:pt idx="17">
                  <c:v>0.19013888888888886</c:v>
                </c:pt>
                <c:pt idx="18">
                  <c:v>0.21124999999999991</c:v>
                </c:pt>
                <c:pt idx="19">
                  <c:v>0.23347222222222214</c:v>
                </c:pt>
                <c:pt idx="20">
                  <c:v>0.25680555555555545</c:v>
                </c:pt>
                <c:pt idx="21">
                  <c:v>0.28124999999999994</c:v>
                </c:pt>
                <c:pt idx="22">
                  <c:v>0.30680555555555555</c:v>
                </c:pt>
                <c:pt idx="23">
                  <c:v>0.33347222222222217</c:v>
                </c:pt>
                <c:pt idx="24">
                  <c:v>0.36124999999999985</c:v>
                </c:pt>
                <c:pt idx="25">
                  <c:v>0.3901388888888887</c:v>
                </c:pt>
                <c:pt idx="26">
                  <c:v>0.42013888888888884</c:v>
                </c:pt>
                <c:pt idx="27">
                  <c:v>0.45124999999999993</c:v>
                </c:pt>
                <c:pt idx="28">
                  <c:v>0.48347222222222208</c:v>
                </c:pt>
                <c:pt idx="29">
                  <c:v>0.5168055555555553</c:v>
                </c:pt>
                <c:pt idx="30">
                  <c:v>0.55124999999999968</c:v>
                </c:pt>
                <c:pt idx="31">
                  <c:v>0.58680555555555536</c:v>
                </c:pt>
                <c:pt idx="32">
                  <c:v>0.62347222222222209</c:v>
                </c:pt>
                <c:pt idx="33">
                  <c:v>0.66125</c:v>
                </c:pt>
                <c:pt idx="34">
                  <c:v>0.70013888888888887</c:v>
                </c:pt>
                <c:pt idx="35">
                  <c:v>0.7401388888888889</c:v>
                </c:pt>
                <c:pt idx="36">
                  <c:v>0.78124999999999956</c:v>
                </c:pt>
                <c:pt idx="37">
                  <c:v>0.82347222222222227</c:v>
                </c:pt>
                <c:pt idx="38">
                  <c:v>0.86680555555555538</c:v>
                </c:pt>
                <c:pt idx="39">
                  <c:v>0.91125</c:v>
                </c:pt>
                <c:pt idx="40">
                  <c:v>0.95680555555555591</c:v>
                </c:pt>
                <c:pt idx="41">
                  <c:v>1.0034722222222219</c:v>
                </c:pt>
                <c:pt idx="42">
                  <c:v>1.0512499999999991</c:v>
                </c:pt>
                <c:pt idx="43">
                  <c:v>1.1001388888888872</c:v>
                </c:pt>
                <c:pt idx="44">
                  <c:v>1.1501388888888868</c:v>
                </c:pt>
                <c:pt idx="45">
                  <c:v>1.2012499999999999</c:v>
                </c:pt>
                <c:pt idx="46">
                  <c:v>1.2534722222222245</c:v>
                </c:pt>
                <c:pt idx="47">
                  <c:v>1.3068055555555578</c:v>
                </c:pt>
                <c:pt idx="48">
                  <c:v>1.3612500000000003</c:v>
                </c:pt>
                <c:pt idx="49">
                  <c:v>1.4168055555555645</c:v>
                </c:pt>
                <c:pt idx="50">
                  <c:v>1.4734722222222192</c:v>
                </c:pt>
                <c:pt idx="51">
                  <c:v>1.5312500000000047</c:v>
                </c:pt>
                <c:pt idx="52">
                  <c:v>1.5901388888888885</c:v>
                </c:pt>
                <c:pt idx="53">
                  <c:v>1.6501388888889128</c:v>
                </c:pt>
                <c:pt idx="54">
                  <c:v>1.7112500000000446</c:v>
                </c:pt>
                <c:pt idx="55">
                  <c:v>1.7734722222221813</c:v>
                </c:pt>
                <c:pt idx="56">
                  <c:v>1.8368055555554839</c:v>
                </c:pt>
                <c:pt idx="57">
                  <c:v>1.9012500000001231</c:v>
                </c:pt>
                <c:pt idx="58">
                  <c:v>1.9668055555555852</c:v>
                </c:pt>
                <c:pt idx="59">
                  <c:v>2.0334722222219423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Cours!$AJ$1:$AJ$1</c:f>
              <c:strCache>
                <c:ptCount val="1"/>
                <c:pt idx="0">
                  <c:v>3,5</c:v>
                </c:pt>
              </c:strCache>
            </c:strRef>
          </c:tx>
          <c:spPr>
            <a:ln w="12600">
              <a:solidFill>
                <a:srgbClr val="800000"/>
              </a:solidFill>
            </a:ln>
          </c:spPr>
          <c:marker>
            <c:symbol val="circle"/>
            <c:size val="5"/>
          </c:marker>
          <c:xVal>
            <c:numRef>
              <c:f>Cours!$R$2:$R$61</c:f>
              <c:numCache>
                <c:formatCode>General</c:formatCode>
                <c:ptCount val="60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1.9</c:v>
                </c:pt>
                <c:pt idx="9">
                  <c:v>2.1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3.3</c:v>
                </c:pt>
                <c:pt idx="16">
                  <c:v>3.5</c:v>
                </c:pt>
                <c:pt idx="17">
                  <c:v>3.7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4.5</c:v>
                </c:pt>
                <c:pt idx="22">
                  <c:v>4.7</c:v>
                </c:pt>
                <c:pt idx="23">
                  <c:v>4.9000000000000004</c:v>
                </c:pt>
                <c:pt idx="24">
                  <c:v>5.0999999999999996</c:v>
                </c:pt>
                <c:pt idx="25">
                  <c:v>5.3</c:v>
                </c:pt>
                <c:pt idx="26">
                  <c:v>5.5</c:v>
                </c:pt>
                <c:pt idx="27">
                  <c:v>5.7</c:v>
                </c:pt>
                <c:pt idx="28">
                  <c:v>5.9</c:v>
                </c:pt>
                <c:pt idx="29">
                  <c:v>6.1</c:v>
                </c:pt>
                <c:pt idx="30">
                  <c:v>6.3</c:v>
                </c:pt>
                <c:pt idx="31">
                  <c:v>6.5</c:v>
                </c:pt>
                <c:pt idx="32">
                  <c:v>6.7</c:v>
                </c:pt>
                <c:pt idx="33">
                  <c:v>6.9</c:v>
                </c:pt>
                <c:pt idx="34">
                  <c:v>7.1</c:v>
                </c:pt>
                <c:pt idx="35">
                  <c:v>7.3</c:v>
                </c:pt>
                <c:pt idx="36">
                  <c:v>7.5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8.3000000000000007</c:v>
                </c:pt>
                <c:pt idx="41">
                  <c:v>8.5</c:v>
                </c:pt>
                <c:pt idx="42">
                  <c:v>8.6999999999999993</c:v>
                </c:pt>
                <c:pt idx="43">
                  <c:v>8.9</c:v>
                </c:pt>
                <c:pt idx="44">
                  <c:v>9.1</c:v>
                </c:pt>
                <c:pt idx="45">
                  <c:v>9.3000000000000007</c:v>
                </c:pt>
                <c:pt idx="46">
                  <c:v>9.5</c:v>
                </c:pt>
                <c:pt idx="47">
                  <c:v>9.6999999999999993</c:v>
                </c:pt>
                <c:pt idx="48">
                  <c:v>9.9</c:v>
                </c:pt>
                <c:pt idx="49">
                  <c:v>10.1</c:v>
                </c:pt>
                <c:pt idx="50">
                  <c:v>10.3</c:v>
                </c:pt>
                <c:pt idx="51">
                  <c:v>10.5</c:v>
                </c:pt>
                <c:pt idx="52">
                  <c:v>10.7</c:v>
                </c:pt>
                <c:pt idx="53">
                  <c:v>10.9</c:v>
                </c:pt>
                <c:pt idx="54">
                  <c:v>11.1</c:v>
                </c:pt>
                <c:pt idx="55">
                  <c:v>11.3</c:v>
                </c:pt>
                <c:pt idx="56">
                  <c:v>11.5</c:v>
                </c:pt>
                <c:pt idx="57">
                  <c:v>11.7</c:v>
                </c:pt>
                <c:pt idx="58">
                  <c:v>11.9</c:v>
                </c:pt>
                <c:pt idx="59">
                  <c:v>12.1</c:v>
                </c:pt>
              </c:numCache>
            </c:numRef>
          </c:xVal>
          <c:yVal>
            <c:numRef>
              <c:f>Cours!$AJ$2:$AJ$61</c:f>
              <c:numCache>
                <c:formatCode>0.00</c:formatCode>
                <c:ptCount val="60"/>
                <c:pt idx="0">
                  <c:v>3.260932467187192E-4</c:v>
                </c:pt>
                <c:pt idx="1">
                  <c:v>1.1694015869002836E-3</c:v>
                </c:pt>
                <c:pt idx="2">
                  <c:v>2.7119630499414672E-3</c:v>
                </c:pt>
                <c:pt idx="3">
                  <c:v>5.083290641897234E-3</c:v>
                </c:pt>
                <c:pt idx="4">
                  <c:v>8.3949938226306822E-3</c:v>
                </c:pt>
                <c:pt idx="5">
                  <c:v>1.274667899056995E-2</c:v>
                </c:pt>
                <c:pt idx="6">
                  <c:v>1.8229166666666664E-2</c:v>
                </c:pt>
                <c:pt idx="7">
                  <c:v>2.4926481012395106E-2</c:v>
                </c:pt>
                <c:pt idx="8">
                  <c:v>3.2917183643341771E-2</c:v>
                </c:pt>
                <c:pt idx="9">
                  <c:v>4.227532011673267E-2</c:v>
                </c:pt>
                <c:pt idx="10">
                  <c:v>5.3071120620823933E-2</c:v>
                </c:pt>
                <c:pt idx="11">
                  <c:v>6.5371536032629046E-2</c:v>
                </c:pt>
                <c:pt idx="12">
                  <c:v>7.9240658952648785E-2</c:v>
                </c:pt>
                <c:pt idx="13">
                  <c:v>9.4740061596630995E-2</c:v>
                </c:pt>
                <c:pt idx="14">
                  <c:v>0.11192907188094699</c:v>
                </c:pt>
                <c:pt idx="15">
                  <c:v>0.13086500247020888</c:v>
                </c:pt>
                <c:pt idx="16">
                  <c:v>0.15160334330341949</c:v>
                </c:pt>
                <c:pt idx="17">
                  <c:v>0.17419792527055858</c:v>
                </c:pt>
                <c:pt idx="18">
                  <c:v>0.19870106075494123</c:v>
                </c:pt>
                <c:pt idx="19">
                  <c:v>0.22516366537775834</c:v>
                </c:pt>
                <c:pt idx="20">
                  <c:v>0.25363536428850214</c:v>
                </c:pt>
                <c:pt idx="21">
                  <c:v>0.28416458561676899</c:v>
                </c:pt>
                <c:pt idx="22">
                  <c:v>0.31679864315771628</c:v>
                </c:pt>
                <c:pt idx="23">
                  <c:v>0.35158380995212685</c:v>
                </c:pt>
                <c:pt idx="24">
                  <c:v>0.38856538410632308</c:v>
                </c:pt>
                <c:pt idx="25">
                  <c:v>0.42778774795187785</c:v>
                </c:pt>
                <c:pt idx="26">
                  <c:v>0.46929442145232547</c:v>
                </c:pt>
                <c:pt idx="27">
                  <c:v>0.51312811061108887</c:v>
                </c:pt>
                <c:pt idx="28">
                  <c:v>0.55933075151225409</c:v>
                </c:pt>
                <c:pt idx="29">
                  <c:v>0.60794355052675053</c:v>
                </c:pt>
                <c:pt idx="30">
                  <c:v>0.65900702113577658</c:v>
                </c:pt>
                <c:pt idx="31">
                  <c:v>0.71256101775707015</c:v>
                </c:pt>
                <c:pt idx="32">
                  <c:v>0.76864476690488048</c:v>
                </c:pt>
                <c:pt idx="33">
                  <c:v>0.82729689596895084</c:v>
                </c:pt>
                <c:pt idx="34">
                  <c:v>0.88855545985974183</c:v>
                </c:pt>
                <c:pt idx="35">
                  <c:v>0.95245796573503816</c:v>
                </c:pt>
                <c:pt idx="36">
                  <c:v>1.0190413959959983</c:v>
                </c:pt>
                <c:pt idx="37">
                  <c:v>1.088342229717608</c:v>
                </c:pt>
                <c:pt idx="38">
                  <c:v>1.1603964626588605</c:v>
                </c:pt>
                <c:pt idx="39">
                  <c:v>1.2352396259810274</c:v>
                </c:pt>
                <c:pt idx="40">
                  <c:v>1.312906803787917</c:v>
                </c:pt>
                <c:pt idx="41">
                  <c:v>1.3934326495893337</c:v>
                </c:pt>
                <c:pt idx="42">
                  <c:v>1.4768514017781325</c:v>
                </c:pt>
                <c:pt idx="43">
                  <c:v>1.5631968982016355</c:v>
                </c:pt>
                <c:pt idx="44">
                  <c:v>1.6525025898999761</c:v>
                </c:pt>
                <c:pt idx="45">
                  <c:v>1.744801554076463</c:v>
                </c:pt>
                <c:pt idx="46">
                  <c:v>1.8401265063588976</c:v>
                </c:pt>
                <c:pt idx="47">
                  <c:v>1.9385098124049285</c:v>
                </c:pt>
                <c:pt idx="48">
                  <c:v>2.0399834988992511</c:v>
                </c:pt>
                <c:pt idx="49">
                  <c:v>2.1445792639870631</c:v>
                </c:pt>
                <c:pt idx="50">
                  <c:v>2.252328487182544</c:v>
                </c:pt>
                <c:pt idx="51">
                  <c:v>2.3632622387893454</c:v>
                </c:pt>
                <c:pt idx="52">
                  <c:v>2.4774112888655839</c:v>
                </c:pt>
                <c:pt idx="53">
                  <c:v>2.5948061157647602</c:v>
                </c:pt>
                <c:pt idx="54">
                  <c:v>2.7154769142753681</c:v>
                </c:pt>
                <c:pt idx="55">
                  <c:v>2.8394536033977489</c:v>
                </c:pt>
                <c:pt idx="56">
                  <c:v>2.9667658337584681</c:v>
                </c:pt>
                <c:pt idx="57">
                  <c:v>3.0974429947070581</c:v>
                </c:pt>
                <c:pt idx="58">
                  <c:v>3.2315142211206687</c:v>
                </c:pt>
                <c:pt idx="59">
                  <c:v>3.369008399860784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62943"/>
        <c:axId val="248954623"/>
      </c:scatterChart>
      <c:valAx>
        <c:axId val="248954623"/>
        <c:scaling>
          <c:orientation val="minMax"/>
          <c:max val="2.5"/>
        </c:scaling>
        <c:delete val="0"/>
        <c:axPos val="l"/>
        <c:numFmt formatCode="0.00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62943"/>
        <c:crossesAt val="0"/>
        <c:crossBetween val="midCat"/>
      </c:valAx>
      <c:valAx>
        <c:axId val="248962943"/>
        <c:scaling>
          <c:orientation val="minMax"/>
          <c:max val="1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MS Sans Serif"/>
                <a:cs typeface="MS Sans Serif"/>
              </a:defRPr>
            </a:pPr>
            <a:endParaRPr lang="fr-FR"/>
          </a:p>
        </c:txPr>
        <c:crossAx val="248954623"/>
        <c:crossesAt val="0"/>
        <c:crossBetween val="midCat"/>
        <c:majorUnit val="0.5"/>
        <c:minorUnit val="0.1"/>
      </c:valAx>
      <c:spPr>
        <a:noFill/>
        <a:ln w="12600">
          <a:solidFill>
            <a:srgbClr val="000000"/>
          </a:solidFill>
        </a:ln>
      </c:spPr>
    </c:plotArea>
    <c:legend>
      <c:legendPos val="r"/>
      <c:overlay val="0"/>
      <c:spPr>
        <a:solidFill>
          <a:srgbClr val="FFFFFF"/>
        </a:solidFill>
      </c:spPr>
      <c:txPr>
        <a:bodyPr/>
        <a:lstStyle/>
        <a:p>
          <a:pPr>
            <a:defRPr sz="1000" b="0">
              <a:solidFill>
                <a:srgbClr val="000000"/>
              </a:solidFill>
              <a:latin typeface="MS Sans Serif"/>
              <a:cs typeface="MS Sans Serif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7.png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122039</xdr:colOff>
      <xdr:row>3</xdr:row>
      <xdr:rowOff>51840</xdr:rowOff>
    </xdr:from>
    <xdr:ext cx="943920" cy="200880"/>
    <xdr:sp macro="" textlink="">
      <xdr:nvSpPr>
        <xdr:cNvPr id="3" name="Texte 7">
          <a:extLst>
            <a:ext uri="{FF2B5EF4-FFF2-40B4-BE49-F238E27FC236}">
              <a16:creationId xmlns:a16="http://schemas.microsoft.com/office/drawing/2014/main" id="{FE50FB59-E57C-4415-A420-2F0AF6B235B0}"/>
            </a:ext>
          </a:extLst>
        </xdr:cNvPr>
        <xdr:cNvSpPr/>
      </xdr:nvSpPr>
      <xdr:spPr>
        <a:xfrm>
          <a:off x="312539" y="537615"/>
          <a:ext cx="943920" cy="200880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spAutoFit/>
        </a:bodyPr>
        <a:lstStyle/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PARAMETRES</a:t>
          </a:r>
        </a:p>
      </xdr:txBody>
    </xdr:sp>
    <xdr:clientData/>
  </xdr:oneCellAnchor>
  <xdr:oneCellAnchor>
    <xdr:from>
      <xdr:col>1</xdr:col>
      <xdr:colOff>122039</xdr:colOff>
      <xdr:row>10</xdr:row>
      <xdr:rowOff>28800</xdr:rowOff>
    </xdr:from>
    <xdr:ext cx="1209960" cy="345960"/>
    <xdr:sp macro="" textlink="">
      <xdr:nvSpPr>
        <xdr:cNvPr id="5" name="Texte 9">
          <a:extLst>
            <a:ext uri="{FF2B5EF4-FFF2-40B4-BE49-F238E27FC236}">
              <a16:creationId xmlns:a16="http://schemas.microsoft.com/office/drawing/2014/main" id="{D8805191-AAA1-4BF7-A7F5-94B44BD309C9}"/>
            </a:ext>
          </a:extLst>
        </xdr:cNvPr>
        <xdr:cNvSpPr/>
      </xdr:nvSpPr>
      <xdr:spPr>
        <a:xfrm>
          <a:off x="312539" y="1648050"/>
          <a:ext cx="1209960" cy="345960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DENSITE</a:t>
          </a:r>
        </a:p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 DE PROBABILITE</a:t>
          </a:r>
        </a:p>
      </xdr:txBody>
    </xdr:sp>
    <xdr:clientData/>
  </xdr:oneCellAnchor>
  <xdr:oneCellAnchor>
    <xdr:from>
      <xdr:col>2</xdr:col>
      <xdr:colOff>641619</xdr:colOff>
      <xdr:row>10</xdr:row>
      <xdr:rowOff>143416</xdr:rowOff>
    </xdr:from>
    <xdr:ext cx="1329840" cy="200880"/>
    <xdr:sp macro="" textlink="">
      <xdr:nvSpPr>
        <xdr:cNvPr id="6" name="Texte 11">
          <a:extLst>
            <a:ext uri="{FF2B5EF4-FFF2-40B4-BE49-F238E27FC236}">
              <a16:creationId xmlns:a16="http://schemas.microsoft.com/office/drawing/2014/main" id="{EAE83C82-B593-486F-849E-3DFFBDAD68DC}"/>
            </a:ext>
          </a:extLst>
        </xdr:cNvPr>
        <xdr:cNvSpPr/>
      </xdr:nvSpPr>
      <xdr:spPr>
        <a:xfrm>
          <a:off x="2121855" y="1752369"/>
          <a:ext cx="1329840" cy="200880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spAutoFit/>
        </a:bodyPr>
        <a:lstStyle/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CARACTERISTIQUES</a:t>
          </a:r>
        </a:p>
      </xdr:txBody>
    </xdr:sp>
    <xdr:clientData/>
  </xdr:oneCellAnchor>
  <xdr:oneCellAnchor>
    <xdr:from>
      <xdr:col>1</xdr:col>
      <xdr:colOff>1800</xdr:colOff>
      <xdr:row>0</xdr:row>
      <xdr:rowOff>9359</xdr:rowOff>
    </xdr:from>
    <xdr:ext cx="5352795" cy="362115"/>
    <xdr:sp macro="" textlink="">
      <xdr:nvSpPr>
        <xdr:cNvPr id="2" name="Texte 38">
          <a:extLst>
            <a:ext uri="{FF2B5EF4-FFF2-40B4-BE49-F238E27FC236}">
              <a16:creationId xmlns:a16="http://schemas.microsoft.com/office/drawing/2014/main" id="{08DBB0C5-0F11-480B-B234-7565786FD782}"/>
            </a:ext>
          </a:extLst>
        </xdr:cNvPr>
        <xdr:cNvSpPr/>
      </xdr:nvSpPr>
      <xdr:spPr>
        <a:xfrm>
          <a:off x="194874" y="9359"/>
          <a:ext cx="5352795" cy="362115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600" b="1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LOI DE WEIBULL              MODELE CONTINU                                                   </a:t>
          </a:r>
        </a:p>
      </xdr:txBody>
    </xdr:sp>
    <xdr:clientData/>
  </xdr:oneCellAnchor>
  <xdr:oneCellAnchor>
    <xdr:from>
      <xdr:col>1</xdr:col>
      <xdr:colOff>0</xdr:colOff>
      <xdr:row>104</xdr:row>
      <xdr:rowOff>88814</xdr:rowOff>
    </xdr:from>
    <xdr:ext cx="5451132" cy="4048125"/>
    <xdr:graphicFrame macro="">
      <xdr:nvGraphicFramePr>
        <xdr:cNvPr id="9" name="Chart 58">
          <a:extLst>
            <a:ext uri="{FF2B5EF4-FFF2-40B4-BE49-F238E27FC236}">
              <a16:creationId xmlns:a16="http://schemas.microsoft.com/office/drawing/2014/main" id="{73259A8D-29D7-44FC-AA37-779F6C44A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6437</xdr:colOff>
      <xdr:row>53</xdr:row>
      <xdr:rowOff>75210</xdr:rowOff>
    </xdr:from>
    <xdr:ext cx="5446626" cy="4044352"/>
    <xdr:graphicFrame macro="">
      <xdr:nvGraphicFramePr>
        <xdr:cNvPr id="8" name="Chart 59">
          <a:extLst>
            <a:ext uri="{FF2B5EF4-FFF2-40B4-BE49-F238E27FC236}">
              <a16:creationId xmlns:a16="http://schemas.microsoft.com/office/drawing/2014/main" id="{80EE929B-64D0-4384-971B-A263D7D04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</xdr:col>
      <xdr:colOff>6436</xdr:colOff>
      <xdr:row>79</xdr:row>
      <xdr:rowOff>47625</xdr:rowOff>
    </xdr:from>
    <xdr:ext cx="5438260" cy="3881437"/>
    <xdr:graphicFrame macro="">
      <xdr:nvGraphicFramePr>
        <xdr:cNvPr id="10" name="Chart 60">
          <a:extLst>
            <a:ext uri="{FF2B5EF4-FFF2-40B4-BE49-F238E27FC236}">
              <a16:creationId xmlns:a16="http://schemas.microsoft.com/office/drawing/2014/main" id="{10C5B6C4-B082-4BE9-813C-6ABE5F810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167332</xdr:colOff>
      <xdr:row>25</xdr:row>
      <xdr:rowOff>150438</xdr:rowOff>
    </xdr:from>
    <xdr:ext cx="5508546" cy="448092"/>
    <xdr:sp macro="" textlink="">
      <xdr:nvSpPr>
        <xdr:cNvPr id="7" name="Texte 63">
          <a:extLst>
            <a:ext uri="{FF2B5EF4-FFF2-40B4-BE49-F238E27FC236}">
              <a16:creationId xmlns:a16="http://schemas.microsoft.com/office/drawing/2014/main" id="{84615AED-922A-4550-839A-644780092D60}"/>
            </a:ext>
          </a:extLst>
        </xdr:cNvPr>
        <xdr:cNvSpPr/>
      </xdr:nvSpPr>
      <xdr:spPr>
        <a:xfrm>
          <a:off x="167332" y="4172820"/>
          <a:ext cx="5508546" cy="448092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DETERMINATION DES PARAMETRES par</a:t>
          </a:r>
        </a:p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la METHODE DES MOINDRES CARRES</a:t>
          </a:r>
        </a:p>
      </xdr:txBody>
    </xdr:sp>
    <xdr:clientData/>
  </xdr:oneCellAnchor>
  <xdr:oneCellAnchor>
    <xdr:from>
      <xdr:col>7</xdr:col>
      <xdr:colOff>57922</xdr:colOff>
      <xdr:row>0</xdr:row>
      <xdr:rowOff>70795</xdr:rowOff>
    </xdr:from>
    <xdr:ext cx="5045676" cy="540608"/>
    <xdr:sp macro="" textlink="">
      <xdr:nvSpPr>
        <xdr:cNvPr id="4" name="Texte 65">
          <a:extLst>
            <a:ext uri="{FF2B5EF4-FFF2-40B4-BE49-F238E27FC236}">
              <a16:creationId xmlns:a16="http://schemas.microsoft.com/office/drawing/2014/main" id="{1D094C02-63EE-49BD-834C-4D4B4902DB8B}"/>
            </a:ext>
          </a:extLst>
        </xdr:cNvPr>
        <xdr:cNvSpPr/>
      </xdr:nvSpPr>
      <xdr:spPr>
        <a:xfrm>
          <a:off x="5766486" y="70795"/>
          <a:ext cx="5045676" cy="540608"/>
        </a:xfrm>
        <a:custGeom>
          <a:avLst>
            <a:gd name="f0" fmla="val 3600"/>
          </a:avLst>
          <a:gdLst>
            <a:gd name="f1" fmla="val 10800000"/>
            <a:gd name="f2" fmla="val 5400000"/>
            <a:gd name="f3" fmla="val 16200000"/>
            <a:gd name="f4" fmla="val w"/>
            <a:gd name="f5" fmla="val h"/>
            <a:gd name="f6" fmla="val ss"/>
            <a:gd name="f7" fmla="val 0"/>
            <a:gd name="f8" fmla="*/ 5419351 1 1725033"/>
            <a:gd name="f9" fmla="val 45"/>
            <a:gd name="f10" fmla="val 10800"/>
            <a:gd name="f11" fmla="val -2147483647"/>
            <a:gd name="f12" fmla="val 2147483647"/>
            <a:gd name="f13" fmla="abs f4"/>
            <a:gd name="f14" fmla="abs f5"/>
            <a:gd name="f15" fmla="abs f6"/>
            <a:gd name="f16" fmla="*/ f8 1 180"/>
            <a:gd name="f17" fmla="pin 0 f0 10800"/>
            <a:gd name="f18" fmla="+- 0 0 f2"/>
            <a:gd name="f19" fmla="?: f13 f4 1"/>
            <a:gd name="f20" fmla="?: f14 f5 1"/>
            <a:gd name="f21" fmla="?: f15 f6 1"/>
            <a:gd name="f22" fmla="*/ f9 f16 1"/>
            <a:gd name="f23" fmla="+- f7 f17 0"/>
            <a:gd name="f24" fmla="*/ f19 1 21600"/>
            <a:gd name="f25" fmla="*/ f20 1 21600"/>
            <a:gd name="f26" fmla="*/ 21600 f19 1"/>
            <a:gd name="f27" fmla="*/ 21600 f20 1"/>
            <a:gd name="f28" fmla="+- 0 0 f22"/>
            <a:gd name="f29" fmla="min f25 f24"/>
            <a:gd name="f30" fmla="*/ f26 1 f21"/>
            <a:gd name="f31" fmla="*/ f27 1 f21"/>
            <a:gd name="f32" fmla="*/ f28 f1 1"/>
            <a:gd name="f33" fmla="*/ f32 1 f8"/>
            <a:gd name="f34" fmla="+- f31 0 f17"/>
            <a:gd name="f35" fmla="+- f30 0 f17"/>
            <a:gd name="f36" fmla="*/ f17 f29 1"/>
            <a:gd name="f37" fmla="*/ f7 f29 1"/>
            <a:gd name="f38" fmla="*/ f23 f29 1"/>
            <a:gd name="f39" fmla="*/ f31 f29 1"/>
            <a:gd name="f40" fmla="*/ f30 f29 1"/>
            <a:gd name="f41" fmla="+- f33 0 f2"/>
            <a:gd name="f42" fmla="+- f37 0 f38"/>
            <a:gd name="f43" fmla="+- f38 0 f37"/>
            <a:gd name="f44" fmla="*/ f34 f29 1"/>
            <a:gd name="f45" fmla="*/ f35 f29 1"/>
            <a:gd name="f46" fmla="cos 1 f41"/>
            <a:gd name="f47" fmla="abs f42"/>
            <a:gd name="f48" fmla="abs f43"/>
            <a:gd name="f49" fmla="?: f42 f18 f2"/>
            <a:gd name="f50" fmla="?: f42 f2 f18"/>
            <a:gd name="f51" fmla="?: f42 f3 f2"/>
            <a:gd name="f52" fmla="?: f42 f2 f3"/>
            <a:gd name="f53" fmla="+- f39 0 f44"/>
            <a:gd name="f54" fmla="?: f43 f18 f2"/>
            <a:gd name="f55" fmla="?: f43 f2 f18"/>
            <a:gd name="f56" fmla="+- f40 0 f45"/>
            <a:gd name="f57" fmla="+- f44 0 f39"/>
            <a:gd name="f58" fmla="+- f45 0 f40"/>
            <a:gd name="f59" fmla="?: f42 0 f1"/>
            <a:gd name="f60" fmla="?: f42 f1 0"/>
            <a:gd name="f61" fmla="+- 0 0 f46"/>
            <a:gd name="f62" fmla="?: f42 f52 f51"/>
            <a:gd name="f63" fmla="?: f42 f51 f52"/>
            <a:gd name="f64" fmla="?: f43 f50 f49"/>
            <a:gd name="f65" fmla="abs f53"/>
            <a:gd name="f66" fmla="?: f53 0 f1"/>
            <a:gd name="f67" fmla="?: f53 f1 0"/>
            <a:gd name="f68" fmla="?: f53 f54 f55"/>
            <a:gd name="f69" fmla="abs f56"/>
            <a:gd name="f70" fmla="abs f57"/>
            <a:gd name="f71" fmla="?: f56 f18 f2"/>
            <a:gd name="f72" fmla="?: f56 f2 f18"/>
            <a:gd name="f73" fmla="?: f56 f3 f2"/>
            <a:gd name="f74" fmla="?: f56 f2 f3"/>
            <a:gd name="f75" fmla="abs f58"/>
            <a:gd name="f76" fmla="?: f58 f18 f2"/>
            <a:gd name="f77" fmla="?: f58 f2 f18"/>
            <a:gd name="f78" fmla="?: f58 f60 f59"/>
            <a:gd name="f79" fmla="?: f58 f59 f60"/>
            <a:gd name="f80" fmla="*/ f17 f61 1"/>
            <a:gd name="f81" fmla="?: f43 f63 f62"/>
            <a:gd name="f82" fmla="?: f43 f67 f66"/>
            <a:gd name="f83" fmla="?: f43 f66 f67"/>
            <a:gd name="f84" fmla="?: f56 f74 f73"/>
            <a:gd name="f85" fmla="?: f56 f73 f74"/>
            <a:gd name="f86" fmla="?: f57 f72 f71"/>
            <a:gd name="f87" fmla="?: f42 f78 f79"/>
            <a:gd name="f88" fmla="?: f42 f76 f77"/>
            <a:gd name="f89" fmla="*/ f80 3163 1"/>
            <a:gd name="f90" fmla="?: f53 f82 f83"/>
            <a:gd name="f91" fmla="?: f57 f85 f84"/>
            <a:gd name="f92" fmla="*/ f89 1 7636"/>
            <a:gd name="f93" fmla="+- f7 f92 0"/>
            <a:gd name="f94" fmla="+- f30 0 f92"/>
            <a:gd name="f95" fmla="+- f31 0 f92"/>
            <a:gd name="f96" fmla="*/ f93 f29 1"/>
            <a:gd name="f97" fmla="*/ f94 f29 1"/>
            <a:gd name="f98" fmla="*/ f95 f29 1"/>
          </a:gdLst>
          <a:ahLst>
            <a:ahXY gdRefX="f0" minX="f7" maxX="f10">
              <a:pos x="f36" y="f37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96" t="f96" r="f97" b="f98"/>
          <a:pathLst>
            <a:path>
              <a:moveTo>
                <a:pt x="f38" y="f37"/>
              </a:moveTo>
              <a:arcTo wR="f47" hR="f48" stAng="f81" swAng="f64"/>
              <a:lnTo>
                <a:pt x="f37" y="f44"/>
              </a:lnTo>
              <a:arcTo wR="f48" hR="f65" stAng="f90" swAng="f68"/>
              <a:lnTo>
                <a:pt x="f45" y="f39"/>
              </a:lnTo>
              <a:arcTo wR="f69" hR="f70" stAng="f91" swAng="f86"/>
              <a:lnTo>
                <a:pt x="f40" y="f38"/>
              </a:lnTo>
              <a:arcTo wR="f75" hR="f47" stAng="f87" swAng="f88"/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  <a:prstDash val="solid"/>
          <a:miter/>
        </a:ln>
        <a:effectLst>
          <a:outerShdw dist="17819" dir="2700000" algn="tl">
            <a:srgbClr val="000000"/>
          </a:outerShdw>
        </a:effectLst>
      </xdr:spPr>
      <xdr:txBody>
        <a:bodyPr vert="horz" wrap="square" lIns="20160" tIns="20160" rIns="20160" bIns="20160" anchor="ctr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DETERMINATION DES PARAMETRES par  un</a:t>
          </a:r>
        </a:p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AJUSTEMENT GRAPHIQUE selon le</a:t>
          </a:r>
        </a:p>
        <a:p>
          <a:pPr lvl="0" algn="ctr" rtl="0" hangingPunct="0">
            <a:buNone/>
            <a:tabLst/>
          </a:pPr>
          <a:r>
            <a:rPr lang="fr-FR" sz="1000" b="0" i="0" u="none" strike="noStrike" kern="1200" baseline="0">
              <a:ln>
                <a:noFill/>
              </a:ln>
              <a:latin typeface="Times New Roman" pitchFamily="18"/>
              <a:ea typeface="Segoe UI" pitchFamily="2"/>
              <a:cs typeface="Times New Roman"/>
            </a:rPr>
            <a:t>PAPIER D'ALLAN PLATT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5</xdr:row>
          <xdr:rowOff>57150</xdr:rowOff>
        </xdr:from>
        <xdr:to>
          <xdr:col>3</xdr:col>
          <xdr:colOff>218818</xdr:colOff>
          <xdr:row>8</xdr:row>
          <xdr:rowOff>22044</xdr:rowOff>
        </xdr:to>
        <xdr:sp macro="" textlink="">
          <xdr:nvSpPr>
            <xdr:cNvPr id="1027" name="Image 5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0FB6953-C95C-423C-85A4-B67505AD0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251900</xdr:colOff>
          <xdr:row>13</xdr:row>
          <xdr:rowOff>133092</xdr:rowOff>
        </xdr:from>
        <xdr:to>
          <xdr:col>3</xdr:col>
          <xdr:colOff>514866</xdr:colOff>
          <xdr:row>24</xdr:row>
          <xdr:rowOff>138777</xdr:rowOff>
        </xdr:to>
        <xdr:sp macro="" textlink="">
          <xdr:nvSpPr>
            <xdr:cNvPr id="1030" name="Image 5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374B5DF-A316-490B-8FEF-A50698EAB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262712</xdr:colOff>
          <xdr:row>27</xdr:row>
          <xdr:rowOff>65001</xdr:rowOff>
        </xdr:from>
        <xdr:to>
          <xdr:col>15</xdr:col>
          <xdr:colOff>1061909</xdr:colOff>
          <xdr:row>39</xdr:row>
          <xdr:rowOff>154458</xdr:rowOff>
        </xdr:to>
        <xdr:sp macro="" textlink="">
          <xdr:nvSpPr>
            <xdr:cNvPr id="1028" name="Image 5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96A3F8-CC78-42D1-AEAA-53A149286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540350</xdr:colOff>
          <xdr:row>3</xdr:row>
          <xdr:rowOff>70279</xdr:rowOff>
        </xdr:from>
        <xdr:to>
          <xdr:col>6</xdr:col>
          <xdr:colOff>119013</xdr:colOff>
          <xdr:row>10</xdr:row>
          <xdr:rowOff>83665</xdr:rowOff>
        </xdr:to>
        <xdr:sp macro="" textlink="">
          <xdr:nvSpPr>
            <xdr:cNvPr id="1026" name="Image 6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FBFA045-8E74-4CC0-B481-5AA8A7504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82380</xdr:colOff>
          <xdr:row>29</xdr:row>
          <xdr:rowOff>138235</xdr:rowOff>
        </xdr:from>
        <xdr:to>
          <xdr:col>4</xdr:col>
          <xdr:colOff>96537</xdr:colOff>
          <xdr:row>46</xdr:row>
          <xdr:rowOff>12871</xdr:rowOff>
        </xdr:to>
        <xdr:sp macro="" textlink="">
          <xdr:nvSpPr>
            <xdr:cNvPr id="1029" name="Image 6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9D6D6AD-8DB3-4196-A118-73A20978A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185093</xdr:colOff>
          <xdr:row>5</xdr:row>
          <xdr:rowOff>27802</xdr:rowOff>
        </xdr:from>
        <xdr:to>
          <xdr:col>14</xdr:col>
          <xdr:colOff>241214</xdr:colOff>
          <xdr:row>26</xdr:row>
          <xdr:rowOff>84952</xdr:rowOff>
        </xdr:to>
        <xdr:sp macro="" textlink="">
          <xdr:nvSpPr>
            <xdr:cNvPr id="1025" name="Image 66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1C12E72-2068-43F1-BD0C-07DE25419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W138"/>
  <sheetViews>
    <sheetView tabSelected="1" zoomScale="148" zoomScaleNormal="148" workbookViewId="0">
      <selection activeCell="G21" sqref="G21"/>
    </sheetView>
  </sheetViews>
  <sheetFormatPr baseColWidth="10" defaultRowHeight="12.75" x14ac:dyDescent="0.2"/>
  <cols>
    <col min="1" max="1" width="2.85546875" style="1" customWidth="1"/>
    <col min="2" max="2" width="19.28515625" style="1" customWidth="1"/>
    <col min="3" max="3" width="19.5703125" style="1" customWidth="1"/>
    <col min="4" max="4" width="23.5703125" style="1" customWidth="1"/>
    <col min="5" max="8" width="6.7109375" style="2" customWidth="1"/>
    <col min="9" max="9" width="16.140625" style="2" customWidth="1"/>
    <col min="10" max="10" width="6.140625" style="2" customWidth="1"/>
    <col min="11" max="11" width="6.28515625" style="2" customWidth="1"/>
    <col min="12" max="14" width="6.7109375" style="2" customWidth="1"/>
    <col min="15" max="15" width="8.7109375" style="2" customWidth="1"/>
    <col min="16" max="16" width="16.5703125" style="2" customWidth="1"/>
    <col min="17" max="18" width="12.140625" style="1" customWidth="1"/>
    <col min="19" max="19" width="8.140625" style="1" customWidth="1"/>
    <col min="20" max="24" width="4.7109375" style="1" customWidth="1"/>
    <col min="25" max="25" width="8.42578125" style="1" customWidth="1"/>
    <col min="26" max="30" width="4.7109375" style="1" customWidth="1"/>
    <col min="31" max="31" width="8.5703125" style="1" customWidth="1"/>
    <col min="32" max="34" width="4.7109375" style="1" customWidth="1"/>
    <col min="35" max="35" width="6.7109375" style="1" customWidth="1"/>
    <col min="36" max="36" width="5.85546875" style="1" customWidth="1"/>
    <col min="37" max="257" width="12.140625" style="1" customWidth="1"/>
    <col min="258" max="1024" width="12.140625" customWidth="1"/>
  </cols>
  <sheetData>
    <row r="1" spans="17:36" x14ac:dyDescent="0.2">
      <c r="R1" s="1" t="s">
        <v>0</v>
      </c>
      <c r="S1" s="1">
        <v>0.5</v>
      </c>
      <c r="T1" s="1">
        <v>1</v>
      </c>
      <c r="U1" s="1">
        <v>1.5</v>
      </c>
      <c r="V1" s="1">
        <v>2</v>
      </c>
      <c r="W1" s="1">
        <v>3</v>
      </c>
      <c r="X1" s="1">
        <v>3.5</v>
      </c>
      <c r="Y1" s="1">
        <v>0.5</v>
      </c>
      <c r="Z1" s="1">
        <v>1</v>
      </c>
      <c r="AA1" s="1">
        <v>1.5</v>
      </c>
      <c r="AB1" s="1">
        <v>2</v>
      </c>
      <c r="AC1" s="1">
        <v>3</v>
      </c>
      <c r="AD1" s="1">
        <v>3.5</v>
      </c>
      <c r="AE1" s="1">
        <v>0.5</v>
      </c>
      <c r="AF1" s="1">
        <v>1</v>
      </c>
      <c r="AG1" s="1">
        <v>1.5</v>
      </c>
      <c r="AH1" s="1">
        <v>2</v>
      </c>
      <c r="AI1" s="1">
        <v>3</v>
      </c>
      <c r="AJ1" s="1">
        <v>3.5</v>
      </c>
    </row>
    <row r="2" spans="17:36" x14ac:dyDescent="0.2">
      <c r="Q2" s="1">
        <v>10</v>
      </c>
      <c r="R2" s="1">
        <v>0.3</v>
      </c>
      <c r="S2" s="2">
        <f t="shared" ref="S2:X11" si="0">_xlfn.WEIBULL.DIST($R2,S$1,6,FALSE())</f>
        <v>0.29800431558254165</v>
      </c>
      <c r="T2" s="2">
        <f t="shared" si="0"/>
        <v>0.15853823741678566</v>
      </c>
      <c r="U2" s="2">
        <f t="shared" si="0"/>
        <v>5.5280180309189353E-2</v>
      </c>
      <c r="V2" s="2">
        <f t="shared" si="0"/>
        <v>1.6625052039957667E-2</v>
      </c>
      <c r="W2" s="2">
        <f t="shared" si="0"/>
        <v>1.2498437597652176E-3</v>
      </c>
      <c r="X2" s="2">
        <f t="shared" si="0"/>
        <v>3.2608413226276484E-4</v>
      </c>
      <c r="Y2" s="2">
        <f t="shared" ref="Y2:AD11" si="1">_xlfn.WEIBULL.DIST($R2,Y$1,6,TRUE())</f>
        <v>0.20037051132296457</v>
      </c>
      <c r="Z2" s="2">
        <f t="shared" si="1"/>
        <v>4.877057549928597E-2</v>
      </c>
      <c r="AA2" s="2">
        <f t="shared" si="1"/>
        <v>1.1118072161657992E-2</v>
      </c>
      <c r="AB2" s="2">
        <f t="shared" si="1"/>
        <v>2.4968776025398741E-3</v>
      </c>
      <c r="AC2" s="2">
        <f t="shared" si="1"/>
        <v>1.2499218782551045E-4</v>
      </c>
      <c r="AD2" s="2">
        <f t="shared" si="1"/>
        <v>2.7950459097386736E-5</v>
      </c>
      <c r="AE2" s="2">
        <f t="shared" ref="AE2:AE33" si="2">(S2/(1-Y2))</f>
        <v>0.372677996249965</v>
      </c>
      <c r="AF2" s="2">
        <f t="shared" ref="AF2:AF33" si="3">(T2/(1-Z2))</f>
        <v>0.16666666666666666</v>
      </c>
      <c r="AG2" s="2">
        <f t="shared" ref="AG2:AG33" si="4">(U2/(1-AA2))</f>
        <v>5.5901699437494734E-2</v>
      </c>
      <c r="AH2" s="2">
        <f t="shared" ref="AH2:AH33" si="5">(V2/(1-AB2))</f>
        <v>1.6666666666666666E-2</v>
      </c>
      <c r="AI2" s="2">
        <f t="shared" ref="AI2:AI33" si="6">(W2/(1-AC2))</f>
        <v>1.2499999999999994E-3</v>
      </c>
      <c r="AJ2" s="2">
        <f t="shared" ref="AJ2:AJ33" si="7">(X2/(1-AD2))</f>
        <v>3.260932467187192E-4</v>
      </c>
    </row>
    <row r="3" spans="17:36" x14ac:dyDescent="0.2">
      <c r="Q3">
        <v>12</v>
      </c>
      <c r="R3" s="1">
        <v>0.5</v>
      </c>
      <c r="S3" s="2">
        <f t="shared" si="0"/>
        <v>0.21629145340622535</v>
      </c>
      <c r="T3" s="2">
        <f t="shared" si="0"/>
        <v>0.15334073577155388</v>
      </c>
      <c r="U3" s="2">
        <f t="shared" si="0"/>
        <v>7.0453388262021757E-2</v>
      </c>
      <c r="V3" s="2">
        <f t="shared" si="0"/>
        <v>2.7585544791397666E-2</v>
      </c>
      <c r="W3" s="2">
        <f t="shared" si="0"/>
        <v>3.4702134156700971E-3</v>
      </c>
      <c r="X3" s="2">
        <f t="shared" si="0"/>
        <v>1.1692062460642375E-3</v>
      </c>
      <c r="Y3" s="2">
        <f t="shared" si="1"/>
        <v>0.25074442691500243</v>
      </c>
      <c r="Z3" s="2">
        <f t="shared" si="1"/>
        <v>7.9955585370676749E-2</v>
      </c>
      <c r="AA3" s="2">
        <f t="shared" si="1"/>
        <v>2.3769215718412392E-2</v>
      </c>
      <c r="AB3" s="2">
        <f t="shared" si="1"/>
        <v>6.9203875096839861E-3</v>
      </c>
      <c r="AC3" s="2">
        <f t="shared" si="1"/>
        <v>5.7853628701180705E-4</v>
      </c>
      <c r="AD3" s="2">
        <f t="shared" si="1"/>
        <v>1.6704341625183342E-4</v>
      </c>
      <c r="AE3" s="2">
        <f t="shared" si="2"/>
        <v>0.28867513459481292</v>
      </c>
      <c r="AF3" s="2">
        <f t="shared" si="3"/>
        <v>0.16666666666666666</v>
      </c>
      <c r="AG3" s="2">
        <f t="shared" si="4"/>
        <v>7.2168783648703216E-2</v>
      </c>
      <c r="AH3" s="2">
        <f t="shared" si="5"/>
        <v>2.7777777777777776E-2</v>
      </c>
      <c r="AI3" s="2">
        <f t="shared" si="6"/>
        <v>3.4722222222222212E-3</v>
      </c>
      <c r="AJ3" s="2">
        <f t="shared" si="7"/>
        <v>1.1694015869002836E-3</v>
      </c>
    </row>
    <row r="4" spans="17:36" x14ac:dyDescent="0.2">
      <c r="Q4">
        <v>2</v>
      </c>
      <c r="R4" s="1">
        <v>0.7</v>
      </c>
      <c r="S4" s="2">
        <f t="shared" si="0"/>
        <v>0.17338261681028699</v>
      </c>
      <c r="T4" s="2">
        <f t="shared" si="0"/>
        <v>0.14831362849800395</v>
      </c>
      <c r="U4" s="2">
        <f t="shared" si="0"/>
        <v>8.2055386001456621E-2</v>
      </c>
      <c r="V4" s="2">
        <f t="shared" si="0"/>
        <v>3.8363153936211654E-2</v>
      </c>
      <c r="W4" s="2">
        <f t="shared" si="0"/>
        <v>6.7947571613850705E-3</v>
      </c>
      <c r="X4" s="2">
        <f t="shared" si="0"/>
        <v>2.7104925000683614E-3</v>
      </c>
      <c r="Y4" s="2">
        <f t="shared" si="1"/>
        <v>0.28934274474870031</v>
      </c>
      <c r="Z4" s="2">
        <f t="shared" si="1"/>
        <v>0.11011822901197618</v>
      </c>
      <c r="AA4" s="2">
        <f t="shared" si="1"/>
        <v>3.9065713784301244E-2</v>
      </c>
      <c r="AB4" s="2">
        <f t="shared" si="1"/>
        <v>1.3518898783128737E-2</v>
      </c>
      <c r="AC4" s="2">
        <f t="shared" si="1"/>
        <v>1.5867028168871161E-3</v>
      </c>
      <c r="AD4" s="2">
        <f t="shared" si="1"/>
        <v>5.4224554170739336E-4</v>
      </c>
      <c r="AE4" s="2">
        <f t="shared" si="2"/>
        <v>0.24397501823713336</v>
      </c>
      <c r="AF4" s="2">
        <f t="shared" si="3"/>
        <v>0.16666666666666666</v>
      </c>
      <c r="AG4" s="2">
        <f t="shared" si="4"/>
        <v>8.5391256382996647E-2</v>
      </c>
      <c r="AH4" s="2">
        <f t="shared" si="5"/>
        <v>3.8888888888888883E-2</v>
      </c>
      <c r="AI4" s="2">
        <f t="shared" si="6"/>
        <v>6.8055555555555525E-3</v>
      </c>
      <c r="AJ4" s="2">
        <f t="shared" si="7"/>
        <v>2.7119630499414672E-3</v>
      </c>
    </row>
    <row r="5" spans="17:36" x14ac:dyDescent="0.2">
      <c r="Q5">
        <v>1</v>
      </c>
      <c r="R5" s="1">
        <v>0.9</v>
      </c>
      <c r="S5" s="2">
        <f t="shared" si="0"/>
        <v>0.14607355365662558</v>
      </c>
      <c r="T5" s="2">
        <f t="shared" si="0"/>
        <v>0.14345132940417629</v>
      </c>
      <c r="U5" s="2">
        <f t="shared" si="0"/>
        <v>9.1359856502650341E-2</v>
      </c>
      <c r="V5" s="2">
        <f t="shared" si="0"/>
        <v>4.8887561859666813E-2</v>
      </c>
      <c r="W5" s="2">
        <f t="shared" si="0"/>
        <v>1.1212095250245101E-2</v>
      </c>
      <c r="X5" s="2">
        <f t="shared" si="0"/>
        <v>5.0766504513950284E-3</v>
      </c>
      <c r="Y5" s="2">
        <f t="shared" si="1"/>
        <v>0.32111147123986455</v>
      </c>
      <c r="Z5" s="2">
        <f t="shared" si="1"/>
        <v>0.13929202357494219</v>
      </c>
      <c r="AA5" s="2">
        <f t="shared" si="1"/>
        <v>5.6439459342228868E-2</v>
      </c>
      <c r="AB5" s="2">
        <f t="shared" si="1"/>
        <v>2.224876280666363E-2</v>
      </c>
      <c r="AC5" s="2">
        <f t="shared" si="1"/>
        <v>3.3693110893241122E-3</v>
      </c>
      <c r="AD5" s="2">
        <f t="shared" si="1"/>
        <v>1.3062779545746244E-3</v>
      </c>
      <c r="AE5" s="2">
        <f t="shared" si="2"/>
        <v>0.2151657414559677</v>
      </c>
      <c r="AF5" s="2">
        <f t="shared" si="3"/>
        <v>0.16666666666666666</v>
      </c>
      <c r="AG5" s="2">
        <f t="shared" si="4"/>
        <v>9.6824583655185412E-2</v>
      </c>
      <c r="AH5" s="2">
        <f t="shared" si="5"/>
        <v>4.9999999999999996E-2</v>
      </c>
      <c r="AI5" s="2">
        <f t="shared" si="6"/>
        <v>1.1249999999999998E-2</v>
      </c>
      <c r="AJ5" s="2">
        <f t="shared" si="7"/>
        <v>5.083290641897234E-3</v>
      </c>
    </row>
    <row r="6" spans="17:36" x14ac:dyDescent="0.2">
      <c r="Q6">
        <v>1.5</v>
      </c>
      <c r="R6" s="1">
        <v>1.1000000000000001</v>
      </c>
      <c r="S6" s="2">
        <f t="shared" si="0"/>
        <v>0.12683649989177276</v>
      </c>
      <c r="T6" s="2">
        <f t="shared" si="0"/>
        <v>0.1387484354352671</v>
      </c>
      <c r="U6" s="2">
        <f t="shared" si="0"/>
        <v>9.8962167399129733E-2</v>
      </c>
      <c r="V6" s="2">
        <f t="shared" si="0"/>
        <v>5.9091234073358929E-2</v>
      </c>
      <c r="W6" s="2">
        <f t="shared" si="0"/>
        <v>1.670231750480862E-2</v>
      </c>
      <c r="X6" s="2">
        <f t="shared" si="0"/>
        <v>8.3728734417038812E-3</v>
      </c>
      <c r="Y6" s="2">
        <f t="shared" si="1"/>
        <v>0.34830226377053769</v>
      </c>
      <c r="Z6" s="2">
        <f t="shared" si="1"/>
        <v>0.16750938738839735</v>
      </c>
      <c r="AA6" s="2">
        <f t="shared" si="1"/>
        <v>7.549668601409934E-2</v>
      </c>
      <c r="AB6" s="2">
        <f t="shared" si="1"/>
        <v>3.3052533345035801E-2</v>
      </c>
      <c r="AC6" s="2">
        <f t="shared" si="1"/>
        <v>6.1430906229579148E-3</v>
      </c>
      <c r="AD6" s="2">
        <f t="shared" si="1"/>
        <v>2.6349490415550803E-3</v>
      </c>
      <c r="AE6" s="2">
        <f t="shared" si="2"/>
        <v>0.19462473604038072</v>
      </c>
      <c r="AF6" s="2">
        <f t="shared" si="3"/>
        <v>0.16666666666666666</v>
      </c>
      <c r="AG6" s="2">
        <f t="shared" si="4"/>
        <v>0.1070436048222094</v>
      </c>
      <c r="AH6" s="2">
        <f t="shared" si="5"/>
        <v>6.1111111111111116E-2</v>
      </c>
      <c r="AI6" s="2">
        <f t="shared" si="6"/>
        <v>1.6805555555555553E-2</v>
      </c>
      <c r="AJ6" s="2">
        <f t="shared" si="7"/>
        <v>8.3949938226306822E-3</v>
      </c>
    </row>
    <row r="7" spans="17:36" x14ac:dyDescent="0.2">
      <c r="Q7"/>
      <c r="R7" s="1">
        <v>1.3</v>
      </c>
      <c r="S7" s="2">
        <f t="shared" si="0"/>
        <v>0.11240085716445407</v>
      </c>
      <c r="T7" s="2">
        <f t="shared" si="0"/>
        <v>0.13419972066967842</v>
      </c>
      <c r="U7" s="2">
        <f t="shared" si="0"/>
        <v>0.10520496244499208</v>
      </c>
      <c r="V7" s="2">
        <f t="shared" si="0"/>
        <v>6.8910140282979454E-2</v>
      </c>
      <c r="W7" s="2">
        <f t="shared" si="0"/>
        <v>2.3234689351702604E-2</v>
      </c>
      <c r="X7" s="2">
        <f t="shared" si="0"/>
        <v>1.2686472719212897E-2</v>
      </c>
      <c r="Y7" s="2">
        <f t="shared" si="1"/>
        <v>0.37216297977207097</v>
      </c>
      <c r="Z7" s="2">
        <f t="shared" si="1"/>
        <v>0.19480167598192946</v>
      </c>
      <c r="AA7" s="2">
        <f t="shared" si="1"/>
        <v>9.5933938844574601E-2</v>
      </c>
      <c r="AB7" s="2">
        <f t="shared" si="1"/>
        <v>4.5859596081822808E-2</v>
      </c>
      <c r="AC7" s="2">
        <f t="shared" si="1"/>
        <v>1.0119743596101705E-2</v>
      </c>
      <c r="AD7" s="2">
        <f t="shared" si="1"/>
        <v>4.7232907804138254E-3</v>
      </c>
      <c r="AE7" s="2">
        <f t="shared" si="2"/>
        <v>0.17902871850985821</v>
      </c>
      <c r="AF7" s="2">
        <f t="shared" si="3"/>
        <v>0.16666666666666666</v>
      </c>
      <c r="AG7" s="2">
        <f t="shared" si="4"/>
        <v>0.11636866703140783</v>
      </c>
      <c r="AH7" s="2">
        <f t="shared" si="5"/>
        <v>7.2222222222222215E-2</v>
      </c>
      <c r="AI7" s="2">
        <f t="shared" si="6"/>
        <v>2.3472222222222214E-2</v>
      </c>
      <c r="AJ7" s="2">
        <f t="shared" si="7"/>
        <v>1.274667899056995E-2</v>
      </c>
    </row>
    <row r="8" spans="17:36" x14ac:dyDescent="0.2">
      <c r="Q8" t="s">
        <v>1</v>
      </c>
      <c r="R8" s="1">
        <v>1.5</v>
      </c>
      <c r="S8" s="2">
        <f t="shared" si="0"/>
        <v>0.10108844328543891</v>
      </c>
      <c r="T8" s="2">
        <f t="shared" si="0"/>
        <v>0.12980013051190081</v>
      </c>
      <c r="U8" s="2">
        <f t="shared" si="0"/>
        <v>0.11031211282307439</v>
      </c>
      <c r="V8" s="2">
        <f t="shared" si="0"/>
        <v>7.8284421901122975E-2</v>
      </c>
      <c r="W8" s="2">
        <f t="shared" si="0"/>
        <v>3.0765513656419004E-2</v>
      </c>
      <c r="X8" s="2">
        <f t="shared" si="0"/>
        <v>1.8087306166202355E-2</v>
      </c>
      <c r="Y8" s="2">
        <f t="shared" si="1"/>
        <v>0.39346934028736658</v>
      </c>
      <c r="Z8" s="2">
        <f t="shared" si="1"/>
        <v>0.22119921692859512</v>
      </c>
      <c r="AA8" s="2">
        <f t="shared" si="1"/>
        <v>0.11750309741540463</v>
      </c>
      <c r="AB8" s="2">
        <f t="shared" si="1"/>
        <v>6.0586937186524213E-2</v>
      </c>
      <c r="AC8" s="2">
        <f t="shared" si="1"/>
        <v>1.5503562994591602E-2</v>
      </c>
      <c r="AD8" s="2">
        <f t="shared" si="1"/>
        <v>7.7820617397564894E-3</v>
      </c>
      <c r="AE8" s="2">
        <f t="shared" si="2"/>
        <v>0.16666666666666669</v>
      </c>
      <c r="AF8" s="2">
        <f t="shared" si="3"/>
        <v>0.16666666666666666</v>
      </c>
      <c r="AG8" s="2">
        <f t="shared" si="4"/>
        <v>0.12499999999999997</v>
      </c>
      <c r="AH8" s="2">
        <f t="shared" si="5"/>
        <v>8.3333333333333329E-2</v>
      </c>
      <c r="AI8" s="2">
        <f t="shared" si="6"/>
        <v>3.1249999999999993E-2</v>
      </c>
      <c r="AJ8" s="2">
        <f t="shared" si="7"/>
        <v>1.8229166666666664E-2</v>
      </c>
    </row>
    <row r="9" spans="17:36" x14ac:dyDescent="0.2">
      <c r="Q9">
        <v>0.5</v>
      </c>
      <c r="R9" s="1">
        <v>1.7</v>
      </c>
      <c r="S9" s="2">
        <f t="shared" si="0"/>
        <v>9.1938841607118071E-2</v>
      </c>
      <c r="T9" s="2">
        <f t="shared" si="0"/>
        <v>0.12554477607577613</v>
      </c>
      <c r="U9" s="2">
        <f t="shared" si="0"/>
        <v>0.11444331390549146</v>
      </c>
      <c r="V9" s="2">
        <f t="shared" si="0"/>
        <v>8.71589962968395E-2</v>
      </c>
      <c r="W9" s="2">
        <f t="shared" si="0"/>
        <v>3.923621968368457E-2</v>
      </c>
      <c r="X9" s="2">
        <f t="shared" si="0"/>
        <v>2.4626511968626225E-2</v>
      </c>
      <c r="Y9" s="2">
        <f t="shared" si="1"/>
        <v>0.412741773732205</v>
      </c>
      <c r="Z9" s="2">
        <f t="shared" si="1"/>
        <v>0.24673134354534318</v>
      </c>
      <c r="AA9" s="2">
        <f t="shared" si="1"/>
        <v>0.13999380256118032</v>
      </c>
      <c r="AB9" s="2">
        <f t="shared" si="1"/>
        <v>7.7140039209934619E-2</v>
      </c>
      <c r="AC9" s="2">
        <f t="shared" si="1"/>
        <v>2.2488644558723136E-2</v>
      </c>
      <c r="AD9" s="2">
        <f t="shared" si="1"/>
        <v>1.2034151295552555E-2</v>
      </c>
      <c r="AE9" s="2">
        <f t="shared" si="2"/>
        <v>0.15655607277128739</v>
      </c>
      <c r="AF9" s="2">
        <f t="shared" si="3"/>
        <v>0.16666666666666666</v>
      </c>
      <c r="AG9" s="2">
        <f t="shared" si="4"/>
        <v>0.13307266185559424</v>
      </c>
      <c r="AH9" s="2">
        <f t="shared" si="5"/>
        <v>9.4444444444444442E-2</v>
      </c>
      <c r="AI9" s="2">
        <f t="shared" si="6"/>
        <v>4.013888888888887E-2</v>
      </c>
      <c r="AJ9" s="2">
        <f t="shared" si="7"/>
        <v>2.4926481012395106E-2</v>
      </c>
    </row>
    <row r="10" spans="17:36" x14ac:dyDescent="0.2">
      <c r="Q10">
        <v>1</v>
      </c>
      <c r="R10" s="1">
        <v>1.9</v>
      </c>
      <c r="S10" s="2">
        <f t="shared" si="0"/>
        <v>8.4358028634462234E-2</v>
      </c>
      <c r="T10" s="2">
        <f t="shared" si="0"/>
        <v>0.12142892875189883</v>
      </c>
      <c r="U10" s="2">
        <f t="shared" si="0"/>
        <v>0.11772010778172873</v>
      </c>
      <c r="V10" s="2">
        <f t="shared" si="0"/>
        <v>9.5484089305958766E-2</v>
      </c>
      <c r="W10" s="2">
        <f t="shared" si="0"/>
        <v>4.8571760515842576E-2</v>
      </c>
      <c r="X10" s="2">
        <f t="shared" si="0"/>
        <v>3.2334199959485582E-2</v>
      </c>
      <c r="Y10" s="2">
        <f t="shared" si="1"/>
        <v>0.430349027055839</v>
      </c>
      <c r="Z10" s="2">
        <f t="shared" si="1"/>
        <v>0.27142642748860701</v>
      </c>
      <c r="AA10" s="2">
        <f t="shared" si="1"/>
        <v>0.16322351518976302</v>
      </c>
      <c r="AB10" s="2">
        <f t="shared" si="1"/>
        <v>9.5413890785653682E-2</v>
      </c>
      <c r="AC10" s="2">
        <f t="shared" si="1"/>
        <v>3.1255745944413493E-2</v>
      </c>
      <c r="AD10" s="2">
        <f t="shared" si="1"/>
        <v>1.7710618568490773E-2</v>
      </c>
      <c r="AE10" s="2">
        <f t="shared" si="2"/>
        <v>0.14808721943977313</v>
      </c>
      <c r="AF10" s="2">
        <f t="shared" si="3"/>
        <v>0.16666666666666666</v>
      </c>
      <c r="AG10" s="2">
        <f t="shared" si="4"/>
        <v>0.14068285846778442</v>
      </c>
      <c r="AH10" s="2">
        <f t="shared" si="5"/>
        <v>0.10555555555555554</v>
      </c>
      <c r="AI10" s="2">
        <f t="shared" si="6"/>
        <v>5.0138888888888865E-2</v>
      </c>
      <c r="AJ10" s="2">
        <f t="shared" si="7"/>
        <v>3.2917183643341771E-2</v>
      </c>
    </row>
    <row r="11" spans="17:36" x14ac:dyDescent="0.2">
      <c r="Q11">
        <v>1.5</v>
      </c>
      <c r="R11" s="1">
        <v>2.1</v>
      </c>
      <c r="S11" s="2">
        <f t="shared" si="0"/>
        <v>7.7956557245023428E-2</v>
      </c>
      <c r="T11" s="2">
        <f t="shared" si="0"/>
        <v>0.11744801495311891</v>
      </c>
      <c r="U11" s="2">
        <f t="shared" si="0"/>
        <v>0.12023967748785908</v>
      </c>
      <c r="V11" s="2">
        <f t="shared" si="0"/>
        <v>0.10321568891007309</v>
      </c>
      <c r="W11" s="2">
        <f t="shared" si="0"/>
        <v>5.8679407109080477E-2</v>
      </c>
      <c r="X11" s="2">
        <f t="shared" si="0"/>
        <v>4.1216484062127835E-2</v>
      </c>
      <c r="Y11" s="2">
        <f t="shared" si="1"/>
        <v>0.44656334526720282</v>
      </c>
      <c r="Z11" s="2">
        <f t="shared" si="1"/>
        <v>0.29531191028128662</v>
      </c>
      <c r="AA11" s="2">
        <f t="shared" si="1"/>
        <v>0.18703139987161008</v>
      </c>
      <c r="AB11" s="2">
        <f t="shared" si="1"/>
        <v>0.11529409505651646</v>
      </c>
      <c r="AC11" s="2">
        <f t="shared" si="1"/>
        <v>4.19688635252164E-2</v>
      </c>
      <c r="AD11" s="2">
        <f t="shared" si="1"/>
        <v>2.5046198389063131E-2</v>
      </c>
      <c r="AE11" s="2">
        <f t="shared" si="2"/>
        <v>0.14085904245475278</v>
      </c>
      <c r="AF11" s="2">
        <f t="shared" si="3"/>
        <v>0.16666666666666669</v>
      </c>
      <c r="AG11" s="2">
        <f t="shared" si="4"/>
        <v>0.1479019945774904</v>
      </c>
      <c r="AH11" s="2">
        <f t="shared" si="5"/>
        <v>0.11666666666666667</v>
      </c>
      <c r="AI11" s="2">
        <f t="shared" si="6"/>
        <v>6.1249999999999985E-2</v>
      </c>
      <c r="AJ11" s="2">
        <f t="shared" si="7"/>
        <v>4.227532011673267E-2</v>
      </c>
    </row>
    <row r="12" spans="17:36" x14ac:dyDescent="0.2">
      <c r="Q12">
        <v>2</v>
      </c>
      <c r="R12" s="1">
        <v>2.2999999999999998</v>
      </c>
      <c r="S12" s="2">
        <f t="shared" ref="S12:X21" si="8">_xlfn.WEIBULL.DIST($R12,S$1,6,FALSE())</f>
        <v>7.2467241253863515E-2</v>
      </c>
      <c r="T12" s="2">
        <f t="shared" si="8"/>
        <v>0.11359761103230799</v>
      </c>
      <c r="U12" s="2">
        <f t="shared" si="8"/>
        <v>0.12208274545002167</v>
      </c>
      <c r="V12" s="2">
        <f t="shared" si="8"/>
        <v>0.11031591449487529</v>
      </c>
      <c r="W12" s="2">
        <f t="shared" si="8"/>
        <v>6.9448029935086183E-2</v>
      </c>
      <c r="X12" s="2">
        <f t="shared" si="8"/>
        <v>5.1252151861602598E-2</v>
      </c>
      <c r="Y12" s="2">
        <f t="shared" ref="Y12:AD21" si="9">_xlfn.WEIBULL.DIST($R12,Y$1,6,TRUE())</f>
        <v>0.46159229367235072</v>
      </c>
      <c r="Z12" s="2">
        <f t="shared" si="9"/>
        <v>0.31841433380615208</v>
      </c>
      <c r="AA12" s="2">
        <f t="shared" si="9"/>
        <v>0.21127431155361368</v>
      </c>
      <c r="AB12" s="2">
        <f t="shared" si="9"/>
        <v>0.13665806047488899</v>
      </c>
      <c r="AC12" s="2">
        <f t="shared" si="9"/>
        <v>5.4771615250244314E-2</v>
      </c>
      <c r="AD12" s="2">
        <f t="shared" si="9"/>
        <v>3.4274172807039059E-2</v>
      </c>
      <c r="AE12" s="2">
        <f t="shared" si="2"/>
        <v>0.13459547551454137</v>
      </c>
      <c r="AF12" s="2">
        <f t="shared" si="3"/>
        <v>0.16666666666666666</v>
      </c>
      <c r="AG12" s="2">
        <f t="shared" si="4"/>
        <v>0.15478479684172256</v>
      </c>
      <c r="AH12" s="2">
        <f t="shared" si="5"/>
        <v>0.1277777777777778</v>
      </c>
      <c r="AI12" s="2">
        <f t="shared" si="6"/>
        <v>7.3472222222222189E-2</v>
      </c>
      <c r="AJ12" s="2">
        <f t="shared" si="7"/>
        <v>5.3071120620823933E-2</v>
      </c>
    </row>
    <row r="13" spans="17:36" x14ac:dyDescent="0.2">
      <c r="Q13">
        <v>3</v>
      </c>
      <c r="R13" s="1">
        <v>2.5</v>
      </c>
      <c r="S13" s="2">
        <f t="shared" si="8"/>
        <v>6.7699972485707027E-2</v>
      </c>
      <c r="T13" s="2">
        <f t="shared" si="8"/>
        <v>0.10987343836674063</v>
      </c>
      <c r="U13" s="2">
        <f t="shared" si="8"/>
        <v>0.12331836840671336</v>
      </c>
      <c r="V13" s="2">
        <f t="shared" si="8"/>
        <v>0.11675329768534796</v>
      </c>
      <c r="W13" s="2">
        <f t="shared" si="8"/>
        <v>8.0747956941725693E-2</v>
      </c>
      <c r="X13" s="2">
        <f t="shared" si="8"/>
        <v>6.2389249729385123E-2</v>
      </c>
      <c r="Y13" s="2">
        <f t="shared" si="9"/>
        <v>0.47559826804831273</v>
      </c>
      <c r="Z13" s="2">
        <f t="shared" si="9"/>
        <v>0.34075936979955629</v>
      </c>
      <c r="AA13" s="2">
        <f t="shared" si="9"/>
        <v>0.23582402060692537</v>
      </c>
      <c r="AB13" s="2">
        <f t="shared" si="9"/>
        <v>0.15937625666549471</v>
      </c>
      <c r="AC13" s="2">
        <f t="shared" si="9"/>
        <v>6.9783536031319801E-2</v>
      </c>
      <c r="AD13" s="2">
        <f t="shared" si="9"/>
        <v>4.5620563386415874E-2</v>
      </c>
      <c r="AE13" s="2">
        <f t="shared" si="2"/>
        <v>0.12909944487358058</v>
      </c>
      <c r="AF13" s="2">
        <f t="shared" si="3"/>
        <v>0.16666666666666669</v>
      </c>
      <c r="AG13" s="2">
        <f t="shared" si="4"/>
        <v>0.1613743060919757</v>
      </c>
      <c r="AH13" s="2">
        <f t="shared" si="5"/>
        <v>0.1388888888888889</v>
      </c>
      <c r="AI13" s="2">
        <f t="shared" si="6"/>
        <v>8.6805555555555539E-2</v>
      </c>
      <c r="AJ13" s="2">
        <f t="shared" si="7"/>
        <v>6.5371536032629046E-2</v>
      </c>
    </row>
    <row r="14" spans="17:36" x14ac:dyDescent="0.2">
      <c r="Q14">
        <v>3.5</v>
      </c>
      <c r="R14" s="1">
        <v>2.7</v>
      </c>
      <c r="S14" s="2">
        <f t="shared" si="8"/>
        <v>6.351538017510297E-2</v>
      </c>
      <c r="T14" s="2">
        <f t="shared" si="8"/>
        <v>0.10627135860362888</v>
      </c>
      <c r="U14" s="2">
        <f t="shared" si="8"/>
        <v>0.12400698476775995</v>
      </c>
      <c r="V14" s="2">
        <f t="shared" si="8"/>
        <v>0.12250297238971662</v>
      </c>
      <c r="W14" s="2">
        <f t="shared" si="8"/>
        <v>9.2431488570328263E-2</v>
      </c>
      <c r="X14" s="2">
        <f t="shared" si="8"/>
        <v>7.4541873610225656E-2</v>
      </c>
      <c r="Y14" s="2">
        <f t="shared" si="9"/>
        <v>0.48871105232221823</v>
      </c>
      <c r="Z14" s="2">
        <f t="shared" si="9"/>
        <v>0.36237184837822667</v>
      </c>
      <c r="AA14" s="2">
        <f t="shared" si="9"/>
        <v>0.26056520633202057</v>
      </c>
      <c r="AB14" s="2">
        <f t="shared" si="9"/>
        <v>0.18331351740188917</v>
      </c>
      <c r="AC14" s="2">
        <f t="shared" si="9"/>
        <v>8.7096409181942946E-2</v>
      </c>
      <c r="AD14" s="2">
        <f t="shared" si="9"/>
        <v>5.9297656083740373E-2</v>
      </c>
      <c r="AE14" s="2">
        <f t="shared" si="2"/>
        <v>0.12422599874998834</v>
      </c>
      <c r="AF14" s="2">
        <f t="shared" si="3"/>
        <v>0.16666666666666666</v>
      </c>
      <c r="AG14" s="2">
        <f t="shared" si="4"/>
        <v>0.16770509831248417</v>
      </c>
      <c r="AH14" s="2">
        <f t="shared" si="5"/>
        <v>0.15</v>
      </c>
      <c r="AI14" s="2">
        <f t="shared" si="6"/>
        <v>0.10124999999999998</v>
      </c>
      <c r="AJ14" s="2">
        <f t="shared" si="7"/>
        <v>7.9240658952648785E-2</v>
      </c>
    </row>
    <row r="15" spans="17:36" x14ac:dyDescent="0.2">
      <c r="Q15">
        <v>3.5</v>
      </c>
      <c r="R15" s="1">
        <v>2.9</v>
      </c>
      <c r="S15" s="2">
        <f t="shared" si="8"/>
        <v>5.9808704356085082E-2</v>
      </c>
      <c r="T15" s="2">
        <f t="shared" si="8"/>
        <v>0.1027873690615268</v>
      </c>
      <c r="U15" s="2">
        <f t="shared" si="8"/>
        <v>0.12420242421565114</v>
      </c>
      <c r="V15" s="2">
        <f t="shared" si="8"/>
        <v>0.12754677332931499</v>
      </c>
      <c r="W15" s="2">
        <f t="shared" si="8"/>
        <v>0.10433413618578943</v>
      </c>
      <c r="X15" s="2">
        <f t="shared" si="8"/>
        <v>8.758747773382955E-2</v>
      </c>
      <c r="Y15" s="2">
        <f t="shared" si="9"/>
        <v>0.50103622804250625</v>
      </c>
      <c r="Z15" s="2">
        <f t="shared" si="9"/>
        <v>0.38327578563083925</v>
      </c>
      <c r="AA15" s="2">
        <f t="shared" si="9"/>
        <v>0.28539394759690812</v>
      </c>
      <c r="AB15" s="2">
        <f t="shared" si="9"/>
        <v>0.20833037243873442</v>
      </c>
      <c r="AC15" s="2">
        <f t="shared" si="9"/>
        <v>0.1067707722500781</v>
      </c>
      <c r="AD15" s="2">
        <f t="shared" si="9"/>
        <v>7.5496930678117538E-2</v>
      </c>
      <c r="AE15" s="2">
        <f t="shared" si="2"/>
        <v>0.11986582537134606</v>
      </c>
      <c r="AF15" s="2">
        <f t="shared" si="3"/>
        <v>0.16666666666666669</v>
      </c>
      <c r="AG15" s="2">
        <f t="shared" si="4"/>
        <v>0.17380544678845172</v>
      </c>
      <c r="AH15" s="2">
        <f t="shared" si="5"/>
        <v>0.16111111111111109</v>
      </c>
      <c r="AI15" s="2">
        <f t="shared" si="6"/>
        <v>0.1168055555555555</v>
      </c>
      <c r="AJ15" s="2">
        <f t="shared" si="7"/>
        <v>9.4740061596630995E-2</v>
      </c>
    </row>
    <row r="16" spans="17:36" x14ac:dyDescent="0.2">
      <c r="Q16"/>
      <c r="R16" s="1">
        <v>3.1</v>
      </c>
      <c r="S16" s="2">
        <f t="shared" si="8"/>
        <v>5.6499513055829002E-2</v>
      </c>
      <c r="T16" s="2">
        <f t="shared" si="8"/>
        <v>9.9417598282494718E-2</v>
      </c>
      <c r="U16" s="2">
        <f t="shared" si="8"/>
        <v>0.12395327416075648</v>
      </c>
      <c r="V16" s="2">
        <f t="shared" si="8"/>
        <v>0.13187324395130737</v>
      </c>
      <c r="W16" s="2">
        <f t="shared" si="8"/>
        <v>0.11627662920343958</v>
      </c>
      <c r="X16" s="2">
        <f t="shared" si="8"/>
        <v>0.10136503467040507</v>
      </c>
      <c r="Y16" s="2">
        <f t="shared" si="9"/>
        <v>0.51266099460374936</v>
      </c>
      <c r="Z16" s="2">
        <f t="shared" si="9"/>
        <v>0.40349441030503175</v>
      </c>
      <c r="AA16" s="2">
        <f t="shared" si="9"/>
        <v>0.3102165461780006</v>
      </c>
      <c r="AB16" s="2">
        <f t="shared" si="9"/>
        <v>0.23428438996015077</v>
      </c>
      <c r="AC16" s="2">
        <f t="shared" si="9"/>
        <v>0.12883274686288751</v>
      </c>
      <c r="AD16" s="2">
        <f t="shared" si="9"/>
        <v>9.4381531384253148E-2</v>
      </c>
      <c r="AE16" s="2">
        <f t="shared" si="2"/>
        <v>0.11593472394004209</v>
      </c>
      <c r="AF16" s="2">
        <f t="shared" si="3"/>
        <v>0.16666666666666669</v>
      </c>
      <c r="AG16" s="2">
        <f t="shared" si="4"/>
        <v>0.1796988221070652</v>
      </c>
      <c r="AH16" s="2">
        <f t="shared" si="5"/>
        <v>0.17222222222222222</v>
      </c>
      <c r="AI16" s="2">
        <f t="shared" si="6"/>
        <v>0.13347222222222219</v>
      </c>
      <c r="AJ16" s="2">
        <f t="shared" si="7"/>
        <v>0.11192907188094699</v>
      </c>
    </row>
    <row r="17" spans="2:36" x14ac:dyDescent="0.2">
      <c r="B17" s="1" t="s">
        <v>2</v>
      </c>
      <c r="Q17"/>
      <c r="R17" s="1">
        <v>3.3</v>
      </c>
      <c r="S17" s="2">
        <f t="shared" si="8"/>
        <v>5.35249168429092E-2</v>
      </c>
      <c r="T17" s="2">
        <f t="shared" si="8"/>
        <v>9.6158301730081122E-2</v>
      </c>
      <c r="U17" s="2">
        <f t="shared" si="8"/>
        <v>0.12330383352118669</v>
      </c>
      <c r="V17" s="2">
        <f t="shared" si="8"/>
        <v>0.13547755618080642</v>
      </c>
      <c r="W17" s="2">
        <f t="shared" si="8"/>
        <v>0.12806770852456351</v>
      </c>
      <c r="X17" s="2">
        <f t="shared" si="8"/>
        <v>0.1156743914629889</v>
      </c>
      <c r="Y17" s="2">
        <f t="shared" si="9"/>
        <v>0.52365831122523487</v>
      </c>
      <c r="Z17" s="2">
        <f t="shared" si="9"/>
        <v>0.42305018961951324</v>
      </c>
      <c r="AA17" s="2">
        <f t="shared" si="9"/>
        <v>0.33494857919060333</v>
      </c>
      <c r="AB17" s="2">
        <f t="shared" si="9"/>
        <v>0.26103151174105571</v>
      </c>
      <c r="AC17" s="2">
        <f t="shared" si="9"/>
        <v>0.15327134859792707</v>
      </c>
      <c r="AD17" s="2">
        <f t="shared" si="9"/>
        <v>0.1160784833261902</v>
      </c>
      <c r="AE17" s="2">
        <f t="shared" si="2"/>
        <v>0.11236664374387371</v>
      </c>
      <c r="AF17" s="2">
        <f t="shared" si="3"/>
        <v>0.16666666666666666</v>
      </c>
      <c r="AG17" s="2">
        <f t="shared" si="4"/>
        <v>0.18540496217739152</v>
      </c>
      <c r="AH17" s="2">
        <f t="shared" si="5"/>
        <v>0.18333333333333332</v>
      </c>
      <c r="AI17" s="2">
        <f t="shared" si="6"/>
        <v>0.15124999999999997</v>
      </c>
      <c r="AJ17" s="2">
        <f t="shared" si="7"/>
        <v>0.13086500247020888</v>
      </c>
    </row>
    <row r="18" spans="2:36" x14ac:dyDescent="0.2">
      <c r="Q18"/>
      <c r="R18" s="1">
        <v>3.5</v>
      </c>
      <c r="S18" s="2">
        <f t="shared" si="8"/>
        <v>5.0834957807342811E-2</v>
      </c>
      <c r="T18" s="2">
        <f t="shared" si="8"/>
        <v>9.3005857628341182E-2</v>
      </c>
      <c r="U18" s="2">
        <f t="shared" si="8"/>
        <v>0.12229479407346465</v>
      </c>
      <c r="V18" s="2">
        <f t="shared" si="8"/>
        <v>0.13836134593590493</v>
      </c>
      <c r="W18" s="2">
        <f t="shared" si="8"/>
        <v>0.13950769019480155</v>
      </c>
      <c r="X18" s="2">
        <f t="shared" si="8"/>
        <v>0.13027716027952341</v>
      </c>
      <c r="Y18" s="2">
        <f t="shared" si="9"/>
        <v>0.53408991579593046</v>
      </c>
      <c r="Z18" s="2">
        <f t="shared" si="9"/>
        <v>0.44196485422995296</v>
      </c>
      <c r="AA18" s="2">
        <f t="shared" si="9"/>
        <v>0.35951411321064153</v>
      </c>
      <c r="AB18" s="2">
        <f t="shared" si="9"/>
        <v>0.28842736375820316</v>
      </c>
      <c r="AC18" s="2">
        <f t="shared" si="9"/>
        <v>0.18003643314075818</v>
      </c>
      <c r="AD18" s="2">
        <f t="shared" si="9"/>
        <v>0.14067092822098098</v>
      </c>
      <c r="AE18" s="2">
        <f t="shared" si="2"/>
        <v>0.10910894511799619</v>
      </c>
      <c r="AF18" s="2">
        <f t="shared" si="3"/>
        <v>0.16666666666666671</v>
      </c>
      <c r="AG18" s="2">
        <f t="shared" si="4"/>
        <v>0.19094065395649332</v>
      </c>
      <c r="AH18" s="2">
        <f t="shared" si="5"/>
        <v>0.19444444444444442</v>
      </c>
      <c r="AI18" s="2">
        <f t="shared" si="6"/>
        <v>0.1701388888888889</v>
      </c>
      <c r="AJ18" s="2">
        <f t="shared" si="7"/>
        <v>0.15160334330341949</v>
      </c>
    </row>
    <row r="19" spans="2:36" x14ac:dyDescent="0.2">
      <c r="G19" s="2" t="s">
        <v>2</v>
      </c>
      <c r="Q19"/>
      <c r="R19" s="1">
        <v>3.7</v>
      </c>
      <c r="S19" s="2">
        <f t="shared" si="8"/>
        <v>4.838939547808082E-2</v>
      </c>
      <c r="T19" s="2">
        <f t="shared" si="8"/>
        <v>8.9956762937268758E-2</v>
      </c>
      <c r="U19" s="2">
        <f t="shared" si="8"/>
        <v>0.12096373771777669</v>
      </c>
      <c r="V19" s="2">
        <f t="shared" si="8"/>
        <v>0.14053246967423977</v>
      </c>
      <c r="W19" s="2">
        <f t="shared" si="8"/>
        <v>0.15039274459641749</v>
      </c>
      <c r="X19" s="2">
        <f t="shared" si="8"/>
        <v>0.14489945119942513</v>
      </c>
      <c r="Y19" s="2">
        <f t="shared" si="9"/>
        <v>0.5440085711196001</v>
      </c>
      <c r="Z19" s="2">
        <f t="shared" si="9"/>
        <v>0.46025942237638734</v>
      </c>
      <c r="AA19" s="2">
        <f t="shared" si="9"/>
        <v>0.38384503509068274</v>
      </c>
      <c r="AB19" s="2">
        <f t="shared" si="9"/>
        <v>0.31632852590910387</v>
      </c>
      <c r="AC19" s="2">
        <f t="shared" si="9"/>
        <v>0.20903742798085748</v>
      </c>
      <c r="AD19" s="2">
        <f t="shared" si="9"/>
        <v>0.16819071768867516</v>
      </c>
      <c r="AE19" s="2">
        <f t="shared" si="2"/>
        <v>0.10611908999450223</v>
      </c>
      <c r="AF19" s="2">
        <f t="shared" si="3"/>
        <v>0.16666666666666666</v>
      </c>
      <c r="AG19" s="2">
        <f t="shared" si="4"/>
        <v>0.19632031648982909</v>
      </c>
      <c r="AH19" s="2">
        <f t="shared" si="5"/>
        <v>0.20555555555555557</v>
      </c>
      <c r="AI19" s="2">
        <f t="shared" si="6"/>
        <v>0.19013888888888886</v>
      </c>
      <c r="AJ19" s="2">
        <f t="shared" si="7"/>
        <v>0.17419792527055858</v>
      </c>
    </row>
    <row r="20" spans="2:36" x14ac:dyDescent="0.2">
      <c r="Q20"/>
      <c r="R20" s="1">
        <v>3.9</v>
      </c>
      <c r="S20" s="2">
        <f t="shared" si="8"/>
        <v>4.6155416087741735E-2</v>
      </c>
      <c r="T20" s="2">
        <f t="shared" si="8"/>
        <v>8.7007629460169336E-2</v>
      </c>
      <c r="U20" s="2">
        <f t="shared" si="8"/>
        <v>0.11934550696188263</v>
      </c>
      <c r="V20" s="2">
        <f t="shared" si="8"/>
        <v>0.14200468843748207</v>
      </c>
      <c r="W20" s="2">
        <f t="shared" si="8"/>
        <v>0.16051979466913807</v>
      </c>
      <c r="X20" s="2">
        <f t="shared" si="8"/>
        <v>0.15923669365037371</v>
      </c>
      <c r="Y20" s="2">
        <f t="shared" si="9"/>
        <v>0.55345976682479281</v>
      </c>
      <c r="Z20" s="2">
        <f t="shared" si="9"/>
        <v>0.47795422323898396</v>
      </c>
      <c r="AA20" s="2">
        <f t="shared" si="9"/>
        <v>0.40788046878273426</v>
      </c>
      <c r="AB20" s="2">
        <f t="shared" si="9"/>
        <v>0.34459374567315953</v>
      </c>
      <c r="AC20" s="2">
        <f t="shared" si="9"/>
        <v>0.24014298381473068</v>
      </c>
      <c r="AD20" s="2">
        <f t="shared" si="9"/>
        <v>0.19861175856146571</v>
      </c>
      <c r="AE20" s="2">
        <f t="shared" si="2"/>
        <v>0.10336227882434039</v>
      </c>
      <c r="AF20" s="2">
        <f t="shared" si="3"/>
        <v>0.16666666666666666</v>
      </c>
      <c r="AG20" s="2">
        <f t="shared" si="4"/>
        <v>0.2015564437074637</v>
      </c>
      <c r="AH20" s="2">
        <f t="shared" si="5"/>
        <v>0.21666666666666665</v>
      </c>
      <c r="AI20" s="2">
        <f t="shared" si="6"/>
        <v>0.21124999999999991</v>
      </c>
      <c r="AJ20" s="2">
        <f t="shared" si="7"/>
        <v>0.19870106075494123</v>
      </c>
    </row>
    <row r="21" spans="2:36" x14ac:dyDescent="0.2">
      <c r="Q21"/>
      <c r="R21" s="1">
        <v>4.0999999999999996</v>
      </c>
      <c r="S21" s="2">
        <f t="shared" si="8"/>
        <v>4.4105967574333889E-2</v>
      </c>
      <c r="T21" s="2">
        <f t="shared" si="8"/>
        <v>8.4155180078648278E-2</v>
      </c>
      <c r="U21" s="2">
        <f t="shared" si="8"/>
        <v>0.11747248673147888</v>
      </c>
      <c r="V21" s="2">
        <f t="shared" si="8"/>
        <v>0.14279728688950652</v>
      </c>
      <c r="W21" s="2">
        <f t="shared" si="8"/>
        <v>0.16969189386944045</v>
      </c>
      <c r="X21" s="2">
        <f t="shared" si="8"/>
        <v>0.17296069784190579</v>
      </c>
      <c r="Y21" s="2">
        <f t="shared" si="9"/>
        <v>0.56248302962542107</v>
      </c>
      <c r="Z21" s="2">
        <f t="shared" si="9"/>
        <v>0.49506891952811016</v>
      </c>
      <c r="AA21" s="2">
        <f t="shared" si="9"/>
        <v>0.4315662568733834</v>
      </c>
      <c r="AB21" s="2">
        <f t="shared" si="9"/>
        <v>0.37308508194850787</v>
      </c>
      <c r="AC21" s="2">
        <f t="shared" si="9"/>
        <v>0.27318165624035001</v>
      </c>
      <c r="AD21" s="2">
        <f t="shared" si="9"/>
        <v>0.23184454493699658</v>
      </c>
      <c r="AE21" s="2">
        <f t="shared" si="2"/>
        <v>0.10080972981818896</v>
      </c>
      <c r="AF21" s="2">
        <f t="shared" si="3"/>
        <v>0.1666666666666666</v>
      </c>
      <c r="AG21" s="2">
        <f t="shared" si="4"/>
        <v>0.20665994612728733</v>
      </c>
      <c r="AH21" s="2">
        <f t="shared" si="5"/>
        <v>0.22777777777777775</v>
      </c>
      <c r="AI21" s="2">
        <f t="shared" si="6"/>
        <v>0.23347222222222214</v>
      </c>
      <c r="AJ21" s="2">
        <f t="shared" si="7"/>
        <v>0.22516366537775834</v>
      </c>
    </row>
    <row r="22" spans="2:36" x14ac:dyDescent="0.2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/>
      <c r="R22" s="1">
        <v>4.3</v>
      </c>
      <c r="S22" s="2">
        <f t="shared" ref="S22:X31" si="10">_xlfn.WEIBULL.DIST($R22,S$1,6,FALSE())</f>
        <v>4.221852809958946E-2</v>
      </c>
      <c r="T22" s="2">
        <f t="shared" si="10"/>
        <v>8.1396245111031176E-2</v>
      </c>
      <c r="U22" s="2">
        <f t="shared" si="10"/>
        <v>0.11537482339073234</v>
      </c>
      <c r="V22" s="2">
        <f t="shared" si="10"/>
        <v>0.14293463568861056</v>
      </c>
      <c r="W22" s="2">
        <f t="shared" si="10"/>
        <v>0.17772390354438664</v>
      </c>
      <c r="X22" s="2">
        <f t="shared" si="10"/>
        <v>0.18572897735276253</v>
      </c>
      <c r="Y22" s="2">
        <f t="shared" ref="Y22:AD31" si="11">_xlfn.WEIBULL.DIST($R22,Y$1,6,TRUE())</f>
        <v>0.57111294650310429</v>
      </c>
      <c r="Z22" s="2">
        <f t="shared" si="11"/>
        <v>0.51162252933381291</v>
      </c>
      <c r="AA22" s="2">
        <f t="shared" si="11"/>
        <v>0.45485449184719007</v>
      </c>
      <c r="AB22" s="2">
        <f t="shared" si="11"/>
        <v>0.40166896688488596</v>
      </c>
      <c r="AC22" s="2">
        <f t="shared" si="11"/>
        <v>0.30794369631174462</v>
      </c>
      <c r="AD22" s="2">
        <f t="shared" si="11"/>
        <v>0.26773232954414927</v>
      </c>
      <c r="AE22" s="2">
        <f t="shared" si="2"/>
        <v>9.8437403869769735E-2</v>
      </c>
      <c r="AF22" s="2">
        <f t="shared" si="3"/>
        <v>0.16666666666666666</v>
      </c>
      <c r="AG22" s="2">
        <f t="shared" si="4"/>
        <v>0.21164041832000491</v>
      </c>
      <c r="AH22" s="2">
        <f t="shared" si="5"/>
        <v>0.23888888888888887</v>
      </c>
      <c r="AI22" s="2">
        <f t="shared" si="6"/>
        <v>0.25680555555555545</v>
      </c>
      <c r="AJ22" s="2">
        <f t="shared" si="7"/>
        <v>0.25363536428850214</v>
      </c>
    </row>
    <row r="23" spans="2:36" x14ac:dyDescent="0.2">
      <c r="D23"/>
      <c r="E23"/>
      <c r="F23"/>
      <c r="G23"/>
      <c r="H23"/>
      <c r="I23"/>
      <c r="J23"/>
      <c r="K23"/>
      <c r="L23"/>
      <c r="M23"/>
      <c r="N23"/>
      <c r="O23"/>
      <c r="Q23"/>
      <c r="R23" s="1">
        <v>4.5</v>
      </c>
      <c r="S23" s="2">
        <f t="shared" si="10"/>
        <v>4.0474180878148434E-2</v>
      </c>
      <c r="T23" s="2">
        <f t="shared" si="10"/>
        <v>7.8727758790169106E-2</v>
      </c>
      <c r="U23" s="2">
        <f t="shared" si="10"/>
        <v>0.11308059887017163</v>
      </c>
      <c r="V23" s="2">
        <f t="shared" si="10"/>
        <v>0.14244570618273075</v>
      </c>
      <c r="W23" s="2">
        <f t="shared" si="10"/>
        <v>0.18444825317010974</v>
      </c>
      <c r="X23" s="2">
        <f t="shared" si="10"/>
        <v>0.19719619165711083</v>
      </c>
      <c r="Y23" s="2">
        <f t="shared" si="11"/>
        <v>0.57937997394588525</v>
      </c>
      <c r="Z23" s="2">
        <f t="shared" si="11"/>
        <v>0.52763344725898531</v>
      </c>
      <c r="AA23" s="2">
        <f t="shared" si="11"/>
        <v>0.47770308641745857</v>
      </c>
      <c r="AB23" s="2">
        <f t="shared" si="11"/>
        <v>0.43021717526907699</v>
      </c>
      <c r="AC23" s="2">
        <f t="shared" si="11"/>
        <v>0.34418398872849854</v>
      </c>
      <c r="AD23" s="2">
        <f t="shared" si="11"/>
        <v>0.30604937547335959</v>
      </c>
      <c r="AE23" s="2">
        <f t="shared" si="2"/>
        <v>9.6225044864937645E-2</v>
      </c>
      <c r="AF23" s="2">
        <f t="shared" si="3"/>
        <v>0.16666666666666666</v>
      </c>
      <c r="AG23" s="2">
        <f t="shared" si="4"/>
        <v>0.21650635094610965</v>
      </c>
      <c r="AH23" s="2">
        <f t="shared" si="5"/>
        <v>0.25</v>
      </c>
      <c r="AI23" s="2">
        <f t="shared" si="6"/>
        <v>0.28124999999999994</v>
      </c>
      <c r="AJ23" s="2">
        <f t="shared" si="7"/>
        <v>0.28416458561676899</v>
      </c>
    </row>
    <row r="24" spans="2:36" x14ac:dyDescent="0.2">
      <c r="D24"/>
      <c r="E24"/>
      <c r="F24"/>
      <c r="G24"/>
      <c r="H24"/>
      <c r="I24"/>
      <c r="J24"/>
      <c r="K24"/>
      <c r="L24"/>
      <c r="M24"/>
      <c r="N24"/>
      <c r="O24"/>
      <c r="P24" s="3"/>
      <c r="Q24"/>
      <c r="R24" s="1">
        <v>4.7</v>
      </c>
      <c r="S24" s="2">
        <f t="shared" si="10"/>
        <v>3.8856909289606514E-2</v>
      </c>
      <c r="T24" s="2">
        <f t="shared" si="10"/>
        <v>7.6146755856715334E-2</v>
      </c>
      <c r="U24" s="2">
        <f t="shared" si="10"/>
        <v>0.11061597246182885</v>
      </c>
      <c r="V24" s="2">
        <f t="shared" si="10"/>
        <v>0.14136354686294111</v>
      </c>
      <c r="W24" s="2">
        <f t="shared" si="10"/>
        <v>0.18972053868256727</v>
      </c>
      <c r="X24" s="2">
        <f t="shared" si="10"/>
        <v>0.20702738022933659</v>
      </c>
      <c r="Y24" s="2">
        <f t="shared" si="11"/>
        <v>0.58731108535824228</v>
      </c>
      <c r="Z24" s="2">
        <f t="shared" si="11"/>
        <v>0.54311946485970797</v>
      </c>
      <c r="AA24" s="2">
        <f t="shared" si="11"/>
        <v>0.50007537527443124</v>
      </c>
      <c r="AB24" s="2">
        <f t="shared" si="11"/>
        <v>0.45860769286533193</v>
      </c>
      <c r="AC24" s="2">
        <f t="shared" si="11"/>
        <v>0.38162613014283181</v>
      </c>
      <c r="AD24" s="2">
        <f t="shared" si="11"/>
        <v>0.34650168269101689</v>
      </c>
      <c r="AE24" s="2">
        <f t="shared" si="2"/>
        <v>9.4155447144338669E-2</v>
      </c>
      <c r="AF24" s="2">
        <f t="shared" si="3"/>
        <v>0.16666666666666666</v>
      </c>
      <c r="AG24" s="2">
        <f t="shared" si="4"/>
        <v>0.22126530078919587</v>
      </c>
      <c r="AH24" s="2">
        <f t="shared" si="5"/>
        <v>0.26111111111111113</v>
      </c>
      <c r="AI24" s="2">
        <f t="shared" si="6"/>
        <v>0.30680555555555555</v>
      </c>
      <c r="AJ24" s="2">
        <f t="shared" si="7"/>
        <v>0.31679864315771628</v>
      </c>
    </row>
    <row r="25" spans="2:36" x14ac:dyDescent="0.2">
      <c r="D25"/>
      <c r="E25"/>
      <c r="F25"/>
      <c r="G25"/>
      <c r="H25"/>
      <c r="I25"/>
      <c r="J25"/>
      <c r="K25"/>
      <c r="L25"/>
      <c r="M25"/>
      <c r="N25"/>
      <c r="O25"/>
      <c r="Q25"/>
      <c r="R25" s="1">
        <v>4.9000000000000004</v>
      </c>
      <c r="S25" s="2">
        <f t="shared" si="10"/>
        <v>3.7353052947781476E-2</v>
      </c>
      <c r="T25" s="2">
        <f t="shared" si="10"/>
        <v>7.3650368264087537E-2</v>
      </c>
      <c r="U25" s="2">
        <f t="shared" si="10"/>
        <v>0.10800529920274153</v>
      </c>
      <c r="V25" s="2">
        <f t="shared" si="10"/>
        <v>0.13972473125352139</v>
      </c>
      <c r="W25" s="2">
        <f t="shared" si="10"/>
        <v>0.19342469699367476</v>
      </c>
      <c r="X25" s="2">
        <f t="shared" si="10"/>
        <v>0.21491246034688974</v>
      </c>
      <c r="Y25" s="2">
        <f t="shared" si="11"/>
        <v>0.59493029440906775</v>
      </c>
      <c r="Z25" s="2">
        <f t="shared" si="11"/>
        <v>0.55809779041547469</v>
      </c>
      <c r="AA25" s="2">
        <f t="shared" si="11"/>
        <v>0.52193974272643739</v>
      </c>
      <c r="AB25" s="2">
        <f t="shared" si="11"/>
        <v>0.4867254770278806</v>
      </c>
      <c r="AC25" s="2">
        <f t="shared" si="11"/>
        <v>0.41996758919014643</v>
      </c>
      <c r="AD25" s="2">
        <f t="shared" si="11"/>
        <v>0.38873049820993422</v>
      </c>
      <c r="AE25" s="2">
        <f t="shared" si="2"/>
        <v>9.2213889195414692E-2</v>
      </c>
      <c r="AF25" s="2">
        <f t="shared" si="3"/>
        <v>0.16666666666666663</v>
      </c>
      <c r="AG25" s="2">
        <f t="shared" si="4"/>
        <v>0.22592402852876592</v>
      </c>
      <c r="AH25" s="2">
        <f t="shared" si="5"/>
        <v>0.2722222222222222</v>
      </c>
      <c r="AI25" s="2">
        <f t="shared" si="6"/>
        <v>0.33347222222222217</v>
      </c>
      <c r="AJ25" s="2">
        <f t="shared" si="7"/>
        <v>0.35158380995212685</v>
      </c>
    </row>
    <row r="26" spans="2:36" x14ac:dyDescent="0.2">
      <c r="D26"/>
      <c r="E26"/>
      <c r="F26"/>
      <c r="G26"/>
      <c r="H26"/>
      <c r="I26"/>
      <c r="J26"/>
      <c r="K26"/>
      <c r="L26"/>
      <c r="M26"/>
      <c r="N26"/>
      <c r="O26"/>
      <c r="Q26"/>
      <c r="R26" s="1">
        <v>5.0999999999999996</v>
      </c>
      <c r="S26" s="2">
        <f t="shared" si="10"/>
        <v>3.5950883088324212E-2</v>
      </c>
      <c r="T26" s="2">
        <f t="shared" si="10"/>
        <v>7.1235821991454451E-2</v>
      </c>
      <c r="U26" s="2">
        <f t="shared" si="10"/>
        <v>0.1052712312430391</v>
      </c>
      <c r="V26" s="2">
        <f t="shared" si="10"/>
        <v>0.13756878696032249</v>
      </c>
      <c r="W26" s="2">
        <f t="shared" si="10"/>
        <v>0.19547749142608217</v>
      </c>
      <c r="X26" s="2">
        <f t="shared" si="10"/>
        <v>0.22058126605419931</v>
      </c>
      <c r="Y26" s="2">
        <f t="shared" si="11"/>
        <v>0.60225908210590717</v>
      </c>
      <c r="Z26" s="2">
        <f t="shared" si="11"/>
        <v>0.5725850680512734</v>
      </c>
      <c r="AA26" s="2">
        <f t="shared" si="11"/>
        <v>0.54326927222627808</v>
      </c>
      <c r="AB26" s="2">
        <f t="shared" si="11"/>
        <v>0.5144631048459205</v>
      </c>
      <c r="AC26" s="2">
        <f t="shared" si="11"/>
        <v>0.4588858368828172</v>
      </c>
      <c r="AD26" s="2">
        <f t="shared" si="11"/>
        <v>0.43231879349849212</v>
      </c>
      <c r="AE26" s="2">
        <f t="shared" si="2"/>
        <v>9.038769075777342E-2</v>
      </c>
      <c r="AF26" s="2">
        <f t="shared" si="3"/>
        <v>0.16666666666666671</v>
      </c>
      <c r="AG26" s="2">
        <f t="shared" si="4"/>
        <v>0.23048861143232213</v>
      </c>
      <c r="AH26" s="2">
        <f t="shared" si="5"/>
        <v>0.28333333333333327</v>
      </c>
      <c r="AI26" s="2">
        <f t="shared" si="6"/>
        <v>0.36124999999999985</v>
      </c>
      <c r="AJ26" s="2">
        <f t="shared" si="7"/>
        <v>0.38856538410632308</v>
      </c>
    </row>
    <row r="27" spans="2:36" x14ac:dyDescent="0.2">
      <c r="D27"/>
      <c r="E27"/>
      <c r="F27"/>
      <c r="G27"/>
      <c r="H27"/>
      <c r="I27"/>
      <c r="J27"/>
      <c r="K27"/>
      <c r="L27"/>
      <c r="M27"/>
      <c r="N27"/>
      <c r="O27"/>
      <c r="R27" s="1">
        <v>5.3</v>
      </c>
      <c r="S27" s="2">
        <f t="shared" si="10"/>
        <v>3.4640267578063773E-2</v>
      </c>
      <c r="T27" s="2">
        <f t="shared" si="10"/>
        <v>6.8900433961204877E-2</v>
      </c>
      <c r="U27" s="2">
        <f t="shared" si="10"/>
        <v>0.10243480681554423</v>
      </c>
      <c r="V27" s="2">
        <f t="shared" si="10"/>
        <v>0.13493761545139293</v>
      </c>
      <c r="W27" s="2">
        <f t="shared" si="10"/>
        <v>0.19583205520416247</v>
      </c>
      <c r="X27" s="2">
        <f t="shared" si="10"/>
        <v>0.22381823713675195</v>
      </c>
      <c r="Y27" s="2">
        <f t="shared" si="11"/>
        <v>0.6093167483263231</v>
      </c>
      <c r="Z27" s="2">
        <f t="shared" si="11"/>
        <v>0.58659739623277052</v>
      </c>
      <c r="AA27" s="2">
        <f t="shared" si="11"/>
        <v>0.56404141486629689</v>
      </c>
      <c r="AB27" s="2">
        <f t="shared" si="11"/>
        <v>0.54172130601413704</v>
      </c>
      <c r="AC27" s="2">
        <f t="shared" si="11"/>
        <v>0.49804528391955483</v>
      </c>
      <c r="AD27" s="2">
        <f t="shared" si="11"/>
        <v>0.4768007307167445</v>
      </c>
      <c r="AE27" s="2">
        <f t="shared" si="2"/>
        <v>8.8665862766488621E-2</v>
      </c>
      <c r="AF27" s="2">
        <f t="shared" si="3"/>
        <v>0.16666666666666657</v>
      </c>
      <c r="AG27" s="2">
        <f t="shared" si="4"/>
        <v>0.23496453633119471</v>
      </c>
      <c r="AH27" s="2">
        <f t="shared" si="5"/>
        <v>0.29444444444444434</v>
      </c>
      <c r="AI27" s="2">
        <f t="shared" si="6"/>
        <v>0.3901388888888887</v>
      </c>
      <c r="AJ27" s="2">
        <f t="shared" si="7"/>
        <v>0.42778774795187785</v>
      </c>
    </row>
    <row r="28" spans="2:36" x14ac:dyDescent="0.2">
      <c r="D28"/>
      <c r="E28"/>
      <c r="F28"/>
      <c r="G28"/>
      <c r="H28"/>
      <c r="I28"/>
      <c r="J28"/>
      <c r="K28"/>
      <c r="L28"/>
      <c r="M28"/>
      <c r="N28"/>
      <c r="O28"/>
      <c r="P28" s="3"/>
      <c r="R28" s="1">
        <v>5.5</v>
      </c>
      <c r="S28" s="2">
        <f t="shared" si="10"/>
        <v>3.341240405506065E-2</v>
      </c>
      <c r="T28" s="2">
        <f t="shared" si="10"/>
        <v>6.6641609057474557E-2</v>
      </c>
      <c r="U28" s="2">
        <f t="shared" si="10"/>
        <v>9.9515530152939763E-2</v>
      </c>
      <c r="V28" s="2">
        <f t="shared" si="10"/>
        <v>0.13187491181736508</v>
      </c>
      <c r="W28" s="2">
        <f t="shared" si="10"/>
        <v>0.19448026931714738</v>
      </c>
      <c r="X28" s="2">
        <f t="shared" si="10"/>
        <v>0.2244757477468376</v>
      </c>
      <c r="Y28" s="2">
        <f t="shared" si="11"/>
        <v>0.61612070346852577</v>
      </c>
      <c r="Z28" s="2">
        <f t="shared" si="11"/>
        <v>0.60015034565515268</v>
      </c>
      <c r="AA28" s="2">
        <f t="shared" si="11"/>
        <v>0.58423767471490429</v>
      </c>
      <c r="AB28" s="2">
        <f t="shared" si="11"/>
        <v>0.56840937950680515</v>
      </c>
      <c r="AC28" s="2">
        <f t="shared" si="11"/>
        <v>0.53710481352612849</v>
      </c>
      <c r="AD28" s="2">
        <f t="shared" si="11"/>
        <v>0.52167394819620383</v>
      </c>
      <c r="AE28" s="2">
        <f t="shared" si="2"/>
        <v>8.703882797784894E-2</v>
      </c>
      <c r="AF28" s="2">
        <f t="shared" si="3"/>
        <v>0.16666666666666669</v>
      </c>
      <c r="AG28" s="2">
        <f t="shared" si="4"/>
        <v>0.23935677693908455</v>
      </c>
      <c r="AH28" s="2">
        <f t="shared" si="5"/>
        <v>0.30555555555555552</v>
      </c>
      <c r="AI28" s="2">
        <f t="shared" si="6"/>
        <v>0.42013888888888884</v>
      </c>
      <c r="AJ28" s="2">
        <f t="shared" si="7"/>
        <v>0.46929442145232547</v>
      </c>
    </row>
    <row r="29" spans="2:36" x14ac:dyDescent="0.2">
      <c r="D29"/>
      <c r="E29"/>
      <c r="F29"/>
      <c r="G29"/>
      <c r="H29"/>
      <c r="I29"/>
      <c r="J29"/>
      <c r="K29"/>
      <c r="L29"/>
      <c r="M29"/>
      <c r="N29"/>
      <c r="O29"/>
      <c r="R29" s="1">
        <v>5.7</v>
      </c>
      <c r="S29" s="2">
        <f t="shared" si="10"/>
        <v>3.2259605437125992E-2</v>
      </c>
      <c r="T29" s="2">
        <f t="shared" si="10"/>
        <v>6.4456837242416853E-2</v>
      </c>
      <c r="U29" s="2">
        <f t="shared" si="10"/>
        <v>9.6531444780254286E-2</v>
      </c>
      <c r="V29" s="2">
        <f t="shared" si="10"/>
        <v>0.12842559327005151</v>
      </c>
      <c r="W29" s="2">
        <f t="shared" si="10"/>
        <v>0.19145379682116764</v>
      </c>
      <c r="X29" s="2">
        <f t="shared" si="10"/>
        <v>0.22248501747377233</v>
      </c>
      <c r="Y29" s="2">
        <f t="shared" si="11"/>
        <v>0.62268671219158223</v>
      </c>
      <c r="Z29" s="2">
        <f t="shared" si="11"/>
        <v>0.61325897654549877</v>
      </c>
      <c r="AA29" s="2">
        <f t="shared" si="11"/>
        <v>0.60384330943982256</v>
      </c>
      <c r="AB29" s="2">
        <f t="shared" si="11"/>
        <v>0.59444549493667953</v>
      </c>
      <c r="AC29" s="2">
        <f t="shared" si="11"/>
        <v>0.57572565801403286</v>
      </c>
      <c r="AD29" s="2">
        <f t="shared" si="11"/>
        <v>0.56641428744020095</v>
      </c>
      <c r="AE29" s="2">
        <f t="shared" si="2"/>
        <v>8.5498196007096169E-2</v>
      </c>
      <c r="AF29" s="2">
        <f t="shared" si="3"/>
        <v>0.16666666666666663</v>
      </c>
      <c r="AG29" s="2">
        <f t="shared" si="4"/>
        <v>0.24366985862022406</v>
      </c>
      <c r="AH29" s="2">
        <f t="shared" si="5"/>
        <v>0.31666666666666676</v>
      </c>
      <c r="AI29" s="2">
        <f t="shared" si="6"/>
        <v>0.45124999999999993</v>
      </c>
      <c r="AJ29" s="2">
        <f t="shared" si="7"/>
        <v>0.51312811061108887</v>
      </c>
    </row>
    <row r="30" spans="2:36" x14ac:dyDescent="0.2">
      <c r="D30"/>
      <c r="E30"/>
      <c r="F30"/>
      <c r="G30"/>
      <c r="H30"/>
      <c r="I30"/>
      <c r="J30"/>
      <c r="K30"/>
      <c r="L30"/>
      <c r="M30"/>
      <c r="N30"/>
      <c r="O30"/>
      <c r="Q30" s="1" t="s">
        <v>2</v>
      </c>
      <c r="R30" s="1">
        <v>5.9</v>
      </c>
      <c r="S30" s="2">
        <f t="shared" si="10"/>
        <v>3.1175126095128205E-2</v>
      </c>
      <c r="T30" s="2">
        <f t="shared" si="10"/>
        <v>6.2343690767013765E-2</v>
      </c>
      <c r="U30" s="2">
        <f t="shared" si="10"/>
        <v>9.3499201940441715E-2</v>
      </c>
      <c r="V30" s="2">
        <f t="shared" si="10"/>
        <v>0.12463524450521285</v>
      </c>
      <c r="W30" s="2">
        <f t="shared" si="10"/>
        <v>0.18682365640975668</v>
      </c>
      <c r="X30" s="2">
        <f t="shared" si="10"/>
        <v>0.21786359244095208</v>
      </c>
      <c r="Y30" s="2">
        <f t="shared" si="11"/>
        <v>0.62902909849170718</v>
      </c>
      <c r="Z30" s="2">
        <f t="shared" si="11"/>
        <v>0.62593785539791735</v>
      </c>
      <c r="AA30" s="2">
        <f t="shared" si="11"/>
        <v>0.62284704507840105</v>
      </c>
      <c r="AB30" s="2">
        <f t="shared" si="11"/>
        <v>0.61975688117053707</v>
      </c>
      <c r="AC30" s="2">
        <f t="shared" si="11"/>
        <v>0.61357933750351956</v>
      </c>
      <c r="AD30" s="2">
        <f t="shared" si="11"/>
        <v>0.61049237530402611</v>
      </c>
      <c r="AE30" s="2">
        <f t="shared" si="2"/>
        <v>8.4036580681601802E-2</v>
      </c>
      <c r="AF30" s="2">
        <f t="shared" si="3"/>
        <v>0.16666666666666663</v>
      </c>
      <c r="AG30" s="2">
        <f t="shared" si="4"/>
        <v>0.24790791301072521</v>
      </c>
      <c r="AH30" s="2">
        <f t="shared" si="5"/>
        <v>0.32777777777777778</v>
      </c>
      <c r="AI30" s="2">
        <f t="shared" si="6"/>
        <v>0.48347222222222208</v>
      </c>
      <c r="AJ30" s="2">
        <f t="shared" si="7"/>
        <v>0.55933075151225409</v>
      </c>
    </row>
    <row r="31" spans="2:36" x14ac:dyDescent="0.2">
      <c r="D31"/>
      <c r="E31"/>
      <c r="F31"/>
      <c r="G31"/>
      <c r="H31"/>
      <c r="I31"/>
      <c r="J31"/>
      <c r="K31"/>
      <c r="L31"/>
      <c r="M31"/>
      <c r="N31"/>
      <c r="O31"/>
      <c r="R31" s="1">
        <v>6.1</v>
      </c>
      <c r="S31" s="2">
        <f t="shared" si="10"/>
        <v>3.01530199017165E-2</v>
      </c>
      <c r="T31" s="2">
        <f t="shared" si="10"/>
        <v>6.0299821473327103E-2</v>
      </c>
      <c r="U31" s="2">
        <f t="shared" si="10"/>
        <v>9.0434125418199313E-2</v>
      </c>
      <c r="V31" s="2">
        <f t="shared" si="10"/>
        <v>0.12054958730102985</v>
      </c>
      <c r="W31" s="2">
        <f t="shared" si="10"/>
        <v>0.18069829090474099</v>
      </c>
      <c r="X31" s="2">
        <f t="shared" si="10"/>
        <v>0.21071853247580852</v>
      </c>
      <c r="Y31" s="2">
        <f t="shared" si="11"/>
        <v>0.63516091932757435</v>
      </c>
      <c r="Z31" s="2">
        <f t="shared" si="11"/>
        <v>0.63820107116003744</v>
      </c>
      <c r="AA31" s="2">
        <f t="shared" si="11"/>
        <v>0.64124080411515394</v>
      </c>
      <c r="AB31" s="2">
        <f t="shared" si="11"/>
        <v>0.6442799063248299</v>
      </c>
      <c r="AC31" s="2">
        <f t="shared" si="11"/>
        <v>0.65035536293627094</v>
      </c>
      <c r="AD31" s="2">
        <f t="shared" si="11"/>
        <v>0.65339128560006565</v>
      </c>
      <c r="AE31" s="2">
        <f t="shared" si="2"/>
        <v>8.2647450613410806E-2</v>
      </c>
      <c r="AF31" s="2">
        <f t="shared" si="3"/>
        <v>0.16666666666666669</v>
      </c>
      <c r="AG31" s="2">
        <f t="shared" si="4"/>
        <v>0.25207472437090284</v>
      </c>
      <c r="AH31" s="2">
        <f t="shared" si="5"/>
        <v>0.33888888888888885</v>
      </c>
      <c r="AI31" s="2">
        <f t="shared" si="6"/>
        <v>0.5168055555555553</v>
      </c>
      <c r="AJ31" s="2">
        <f t="shared" si="7"/>
        <v>0.60794355052675053</v>
      </c>
    </row>
    <row r="32" spans="2:36" x14ac:dyDescent="0.2">
      <c r="D32"/>
      <c r="E32"/>
      <c r="F32"/>
      <c r="G32"/>
      <c r="H32"/>
      <c r="I32"/>
      <c r="J32"/>
      <c r="K32"/>
      <c r="L32"/>
      <c r="M32"/>
      <c r="N32"/>
      <c r="O32"/>
      <c r="P32" s="3"/>
      <c r="R32" s="1">
        <v>6.3</v>
      </c>
      <c r="S32" s="2">
        <f t="shared" ref="S32:X41" si="12">_xlfn.WEIBULL.DIST($R32,S$1,6,FALSE())</f>
        <v>2.9188023484968684E-2</v>
      </c>
      <c r="T32" s="2">
        <f t="shared" si="12"/>
        <v>5.832295818519255E-2</v>
      </c>
      <c r="U32" s="2">
        <f t="shared" si="12"/>
        <v>8.7350273662837166E-2</v>
      </c>
      <c r="V32" s="2">
        <f t="shared" si="12"/>
        <v>0.1162139808706312</v>
      </c>
      <c r="W32" s="2">
        <f t="shared" si="12"/>
        <v>0.1732201669595903</v>
      </c>
      <c r="X32" s="2">
        <f t="shared" si="12"/>
        <v>0.20124469397885295</v>
      </c>
      <c r="Y32" s="2">
        <f t="shared" ref="Y32:AD41" si="13">_xlfn.WEIBULL.DIST($R32,Y$1,6,TRUE())</f>
        <v>0.64109411247262416</v>
      </c>
      <c r="Z32" s="2">
        <f t="shared" si="13"/>
        <v>0.65006225088884473</v>
      </c>
      <c r="AA32" s="2">
        <f t="shared" si="13"/>
        <v>0.65901944624145137</v>
      </c>
      <c r="AB32" s="2">
        <f t="shared" si="13"/>
        <v>0.66796005465533936</v>
      </c>
      <c r="AC32" s="2">
        <f t="shared" si="13"/>
        <v>0.68576840460845279</v>
      </c>
      <c r="AD32" s="2">
        <f t="shared" si="13"/>
        <v>0.69462435524280997</v>
      </c>
      <c r="AE32" s="2">
        <f t="shared" si="2"/>
        <v>8.1325006079044443E-2</v>
      </c>
      <c r="AF32" s="2">
        <f t="shared" si="3"/>
        <v>0.16666666666666669</v>
      </c>
      <c r="AG32" s="2">
        <f t="shared" si="4"/>
        <v>0.25617376914898987</v>
      </c>
      <c r="AH32" s="2">
        <f t="shared" si="5"/>
        <v>0.34999999999999992</v>
      </c>
      <c r="AI32" s="2">
        <f t="shared" si="6"/>
        <v>0.55124999999999968</v>
      </c>
      <c r="AJ32" s="2">
        <f t="shared" si="7"/>
        <v>0.65900702113577658</v>
      </c>
    </row>
    <row r="33" spans="4:36" x14ac:dyDescent="0.2">
      <c r="D33"/>
      <c r="E33"/>
      <c r="F33"/>
      <c r="G33"/>
      <c r="H33"/>
      <c r="I33"/>
      <c r="J33"/>
      <c r="K33"/>
      <c r="L33"/>
      <c r="M33"/>
      <c r="N33"/>
      <c r="O33"/>
      <c r="R33" s="1">
        <v>6.5</v>
      </c>
      <c r="S33" s="2">
        <f t="shared" si="12"/>
        <v>2.8275459574900262E-2</v>
      </c>
      <c r="T33" s="2">
        <f t="shared" si="12"/>
        <v>5.6410904184457031E-2</v>
      </c>
      <c r="U33" s="2">
        <f t="shared" si="12"/>
        <v>8.4260499840564648E-2</v>
      </c>
      <c r="V33" s="2">
        <f t="shared" si="12"/>
        <v>0.11167295855926303</v>
      </c>
      <c r="W33" s="2">
        <f t="shared" si="12"/>
        <v>0.16456102544032616</v>
      </c>
      <c r="X33" s="2">
        <f t="shared" si="12"/>
        <v>0.18971784517587748</v>
      </c>
      <c r="Y33" s="2">
        <f t="shared" si="13"/>
        <v>0.64683962310190612</v>
      </c>
      <c r="Z33" s="2">
        <f t="shared" si="13"/>
        <v>0.66153457489325773</v>
      </c>
      <c r="AA33" s="2">
        <f t="shared" si="13"/>
        <v>0.67618052132407702</v>
      </c>
      <c r="AB33" s="2">
        <f t="shared" si="13"/>
        <v>0.69075180706665618</v>
      </c>
      <c r="AC33" s="2">
        <f t="shared" si="13"/>
        <v>0.71956464303660383</v>
      </c>
      <c r="AD33" s="2">
        <f t="shared" si="13"/>
        <v>0.73375214129303235</v>
      </c>
      <c r="AE33" s="2">
        <f t="shared" si="2"/>
        <v>8.0064076902543579E-2</v>
      </c>
      <c r="AF33" s="2">
        <f t="shared" si="3"/>
        <v>0.16666666666666663</v>
      </c>
      <c r="AG33" s="2">
        <f t="shared" si="4"/>
        <v>0.26020824993326658</v>
      </c>
      <c r="AH33" s="2">
        <f t="shared" si="5"/>
        <v>0.36111111111111105</v>
      </c>
      <c r="AI33" s="2">
        <f t="shared" si="6"/>
        <v>0.58680555555555536</v>
      </c>
      <c r="AJ33" s="2">
        <f t="shared" si="7"/>
        <v>0.71256101775707015</v>
      </c>
    </row>
    <row r="34" spans="4:36" x14ac:dyDescent="0.2">
      <c r="D34"/>
      <c r="E34"/>
      <c r="F34"/>
      <c r="G34"/>
      <c r="H34"/>
      <c r="I34"/>
      <c r="J34"/>
      <c r="K34"/>
      <c r="L34"/>
      <c r="M34"/>
      <c r="N34"/>
      <c r="O34"/>
      <c r="R34" s="1">
        <v>6.7</v>
      </c>
      <c r="S34" s="2">
        <f t="shared" si="12"/>
        <v>2.7411156489351027E-2</v>
      </c>
      <c r="T34" s="2">
        <f t="shared" si="12"/>
        <v>5.4561534769954602E-2</v>
      </c>
      <c r="U34" s="2">
        <f t="shared" si="12"/>
        <v>8.1176510245531117E-2</v>
      </c>
      <c r="V34" s="2">
        <f t="shared" si="12"/>
        <v>0.10696980549880895</v>
      </c>
      <c r="W34" s="2">
        <f t="shared" si="12"/>
        <v>0.15491598170881499</v>
      </c>
      <c r="X34" s="2">
        <f t="shared" si="12"/>
        <v>0.17648276529030296</v>
      </c>
      <c r="Y34" s="2">
        <f t="shared" si="13"/>
        <v>0.65240751272005681</v>
      </c>
      <c r="Z34" s="2">
        <f t="shared" si="13"/>
        <v>0.67263079138027237</v>
      </c>
      <c r="AA34" s="2">
        <f t="shared" si="13"/>
        <v>0.6927240342143417</v>
      </c>
      <c r="AB34" s="2">
        <f t="shared" si="13"/>
        <v>0.71261843298827454</v>
      </c>
      <c r="AC34" s="2">
        <f t="shared" si="13"/>
        <v>0.75152705094598615</v>
      </c>
      <c r="AD34" s="2">
        <f t="shared" si="13"/>
        <v>0.77039749323871654</v>
      </c>
      <c r="AE34" s="2">
        <f t="shared" ref="AE34:AE61" si="14">(S34/(1-Y34))</f>
        <v>7.8860037234563987E-2</v>
      </c>
      <c r="AF34" s="2">
        <f t="shared" ref="AF34:AF61" si="15">(T34/(1-Z34))</f>
        <v>0.16666666666666666</v>
      </c>
      <c r="AG34" s="2">
        <f t="shared" ref="AG34:AG61" si="16">(U34/(1-AA34))</f>
        <v>0.26418112473578931</v>
      </c>
      <c r="AH34" s="2">
        <f t="shared" ref="AH34:AH61" si="17">(V34/(1-AB34))</f>
        <v>0.37222222222222234</v>
      </c>
      <c r="AI34" s="2">
        <f t="shared" ref="AI34:AI61" si="18">(W34/(1-AC34))</f>
        <v>0.62347222222222209</v>
      </c>
      <c r="AJ34" s="2">
        <f t="shared" ref="AJ34:AJ61" si="19">(X34/(1-AD34))</f>
        <v>0.76864476690488048</v>
      </c>
    </row>
    <row r="35" spans="4:36" x14ac:dyDescent="0.2">
      <c r="R35" s="1">
        <v>6.9</v>
      </c>
      <c r="S35" s="2">
        <f t="shared" si="12"/>
        <v>2.6591380675733672E-2</v>
      </c>
      <c r="T35" s="2">
        <f t="shared" si="12"/>
        <v>5.2772794896508858E-2</v>
      </c>
      <c r="U35" s="2">
        <f t="shared" si="12"/>
        <v>7.8108921349730839E-2</v>
      </c>
      <c r="V35" s="2">
        <f t="shared" si="12"/>
        <v>0.10214618082851756</v>
      </c>
      <c r="W35" s="2">
        <f t="shared" si="12"/>
        <v>0.1444967452637487</v>
      </c>
      <c r="X35" s="2">
        <f t="shared" si="12"/>
        <v>0.1619369231954666</v>
      </c>
      <c r="Y35" s="2">
        <f t="shared" si="13"/>
        <v>0.65780705333739109</v>
      </c>
      <c r="Z35" s="2">
        <f t="shared" si="13"/>
        <v>0.68336323062094684</v>
      </c>
      <c r="AA35" s="2">
        <f t="shared" si="13"/>
        <v>0.70865222109964598</v>
      </c>
      <c r="AB35" s="2">
        <f t="shared" si="13"/>
        <v>0.73353170218647601</v>
      </c>
      <c r="AC35" s="2">
        <f t="shared" si="13"/>
        <v>0.78147940224763901</v>
      </c>
      <c r="AD35" s="2">
        <f t="shared" si="13"/>
        <v>0.80425778945320225</v>
      </c>
      <c r="AE35" s="2">
        <f t="shared" si="14"/>
        <v>7.7708734020026149E-2</v>
      </c>
      <c r="AF35" s="2">
        <f t="shared" si="15"/>
        <v>0.16666666666666666</v>
      </c>
      <c r="AG35" s="2">
        <f t="shared" si="16"/>
        <v>0.26809513236909022</v>
      </c>
      <c r="AH35" s="2">
        <f t="shared" si="17"/>
        <v>0.38333333333333347</v>
      </c>
      <c r="AI35" s="2">
        <f t="shared" si="18"/>
        <v>0.66125</v>
      </c>
      <c r="AJ35" s="2">
        <f t="shared" si="19"/>
        <v>0.82729689596895084</v>
      </c>
    </row>
    <row r="36" spans="4:36" x14ac:dyDescent="0.2">
      <c r="R36" s="1">
        <v>7.1</v>
      </c>
      <c r="S36" s="2">
        <f t="shared" si="12"/>
        <v>2.5812779884507669E-2</v>
      </c>
      <c r="T36" s="2">
        <f t="shared" si="12"/>
        <v>5.1042696891338009E-2</v>
      </c>
      <c r="U36" s="2">
        <f t="shared" si="12"/>
        <v>7.5067315661612857E-2</v>
      </c>
      <c r="V36" s="2">
        <f t="shared" si="12"/>
        <v>9.7241787084150738E-2</v>
      </c>
      <c r="W36" s="2">
        <f t="shared" si="12"/>
        <v>0.13352428316821041</v>
      </c>
      <c r="X36" s="2">
        <f t="shared" si="12"/>
        <v>0.14651075617106987</v>
      </c>
      <c r="Y36" s="2">
        <f t="shared" si="13"/>
        <v>0.66304680925331216</v>
      </c>
      <c r="Z36" s="2">
        <f t="shared" si="13"/>
        <v>0.69374381865197199</v>
      </c>
      <c r="AA36" s="2">
        <f t="shared" si="13"/>
        <v>0.72396933714381362</v>
      </c>
      <c r="AB36" s="2">
        <f t="shared" si="13"/>
        <v>0.75347152570215303</v>
      </c>
      <c r="AC36" s="2">
        <f t="shared" si="13"/>
        <v>0.80928886355661278</v>
      </c>
      <c r="AD36" s="2">
        <f t="shared" si="13"/>
        <v>0.83511354913716185</v>
      </c>
      <c r="AE36" s="2">
        <f t="shared" si="14"/>
        <v>7.6606426629486968E-2</v>
      </c>
      <c r="AF36" s="2">
        <f t="shared" si="15"/>
        <v>0.16666666666666669</v>
      </c>
      <c r="AG36" s="2">
        <f t="shared" si="16"/>
        <v>0.27195281453467862</v>
      </c>
      <c r="AH36" s="2">
        <f t="shared" si="17"/>
        <v>0.39444444444444443</v>
      </c>
      <c r="AI36" s="2">
        <f t="shared" si="18"/>
        <v>0.70013888888888887</v>
      </c>
      <c r="AJ36" s="2">
        <f t="shared" si="19"/>
        <v>0.88855545985974183</v>
      </c>
    </row>
    <row r="37" spans="4:36" x14ac:dyDescent="0.2">
      <c r="R37" s="1">
        <v>7.3</v>
      </c>
      <c r="S37" s="2">
        <f t="shared" si="12"/>
        <v>2.50723350543939E-2</v>
      </c>
      <c r="T37" s="2">
        <f t="shared" si="12"/>
        <v>4.9369318245324957E-2</v>
      </c>
      <c r="U37" s="2">
        <f t="shared" si="12"/>
        <v>7.206029648246251E-2</v>
      </c>
      <c r="V37" s="2">
        <f t="shared" si="12"/>
        <v>9.2294088370051736E-2</v>
      </c>
      <c r="W37" s="2">
        <f t="shared" si="12"/>
        <v>0.12222128663851317</v>
      </c>
      <c r="X37" s="2">
        <f t="shared" si="12"/>
        <v>0.13064592351218796</v>
      </c>
      <c r="Y37" s="2">
        <f t="shared" si="13"/>
        <v>0.66813470837404676</v>
      </c>
      <c r="Z37" s="2">
        <f t="shared" si="13"/>
        <v>0.70378409052805024</v>
      </c>
      <c r="AA37" s="2">
        <f t="shared" si="13"/>
        <v>0.73868145518798656</v>
      </c>
      <c r="AB37" s="2">
        <f t="shared" si="13"/>
        <v>0.77242553552589988</v>
      </c>
      <c r="AC37" s="2">
        <f t="shared" si="13"/>
        <v>0.83486709255070468</v>
      </c>
      <c r="AD37" s="2">
        <f t="shared" si="13"/>
        <v>0.86283287219781413</v>
      </c>
      <c r="AE37" s="2">
        <f t="shared" si="14"/>
        <v>7.5549735651937455E-2</v>
      </c>
      <c r="AF37" s="2">
        <f t="shared" si="15"/>
        <v>0.16666666666666666</v>
      </c>
      <c r="AG37" s="2">
        <f t="shared" si="16"/>
        <v>0.2757565351295716</v>
      </c>
      <c r="AH37" s="2">
        <f t="shared" si="17"/>
        <v>0.40555555555555561</v>
      </c>
      <c r="AI37" s="2">
        <f t="shared" si="18"/>
        <v>0.7401388888888889</v>
      </c>
      <c r="AJ37" s="2">
        <f t="shared" si="19"/>
        <v>0.95245796573503816</v>
      </c>
    </row>
    <row r="38" spans="4:36" x14ac:dyDescent="0.2">
      <c r="R38" s="1">
        <v>7.5</v>
      </c>
      <c r="S38" s="2">
        <f t="shared" si="12"/>
        <v>2.4367319377986779E-2</v>
      </c>
      <c r="T38" s="2">
        <f t="shared" si="12"/>
        <v>4.7750799476698344E-2</v>
      </c>
      <c r="U38" s="2">
        <f t="shared" si="12"/>
        <v>6.9095541591294482E-2</v>
      </c>
      <c r="V38" s="2">
        <f t="shared" si="12"/>
        <v>8.7338077979624062E-2</v>
      </c>
      <c r="W38" s="2">
        <f t="shared" si="12"/>
        <v>0.11080481178698628</v>
      </c>
      <c r="X38" s="2">
        <f t="shared" si="12"/>
        <v>0.11477314434686672</v>
      </c>
      <c r="Y38" s="2">
        <f t="shared" si="13"/>
        <v>0.67307810464824214</v>
      </c>
      <c r="Z38" s="2">
        <f t="shared" si="13"/>
        <v>0.71349520313980985</v>
      </c>
      <c r="AA38" s="2">
        <f t="shared" si="13"/>
        <v>0.7527962752955224</v>
      </c>
      <c r="AB38" s="2">
        <f t="shared" si="13"/>
        <v>0.79038861284890216</v>
      </c>
      <c r="AC38" s="2">
        <f t="shared" si="13"/>
        <v>0.85816984091265747</v>
      </c>
      <c r="AD38" s="2">
        <f t="shared" si="13"/>
        <v>0.88737146027842284</v>
      </c>
      <c r="AE38" s="2">
        <f t="shared" si="14"/>
        <v>7.453559924999302E-2</v>
      </c>
      <c r="AF38" s="2">
        <f t="shared" si="15"/>
        <v>0.16666666666666663</v>
      </c>
      <c r="AG38" s="2">
        <f t="shared" si="16"/>
        <v>0.27950849718747361</v>
      </c>
      <c r="AH38" s="2">
        <f t="shared" si="17"/>
        <v>0.41666666666666646</v>
      </c>
      <c r="AI38" s="2">
        <f t="shared" si="18"/>
        <v>0.78124999999999956</v>
      </c>
      <c r="AJ38" s="2">
        <f t="shared" si="19"/>
        <v>1.0190413959959983</v>
      </c>
    </row>
    <row r="39" spans="4:36" x14ac:dyDescent="0.2">
      <c r="R39" s="1">
        <v>7.7</v>
      </c>
      <c r="S39" s="2">
        <f t="shared" si="12"/>
        <v>2.3695263318335741E-2</v>
      </c>
      <c r="T39" s="2">
        <f t="shared" si="12"/>
        <v>4.6185342064750376E-2</v>
      </c>
      <c r="U39" s="2">
        <f t="shared" si="12"/>
        <v>6.6179855847814828E-2</v>
      </c>
      <c r="V39" s="2">
        <f t="shared" si="12"/>
        <v>8.2406095236890201E-2</v>
      </c>
      <c r="W39" s="2">
        <f t="shared" si="12"/>
        <v>9.9479452368728169E-2</v>
      </c>
      <c r="X39" s="2">
        <f t="shared" si="12"/>
        <v>9.9291306754773503E-2</v>
      </c>
      <c r="Y39" s="2">
        <f t="shared" si="13"/>
        <v>0.67788383292912879</v>
      </c>
      <c r="Z39" s="2">
        <f t="shared" si="13"/>
        <v>0.72288794761149777</v>
      </c>
      <c r="AA39" s="2">
        <f t="shared" si="13"/>
        <v>0.76632294492612107</v>
      </c>
      <c r="AB39" s="2">
        <f t="shared" si="13"/>
        <v>0.807362374770906</v>
      </c>
      <c r="AC39" s="2">
        <f t="shared" si="13"/>
        <v>0.87919513289680506</v>
      </c>
      <c r="AD39" s="2">
        <f t="shared" si="13"/>
        <v>0.90876830463471348</v>
      </c>
      <c r="AE39" s="2">
        <f t="shared" si="14"/>
        <v>7.356123579206246E-2</v>
      </c>
      <c r="AF39" s="2">
        <f t="shared" si="15"/>
        <v>0.16666666666666669</v>
      </c>
      <c r="AG39" s="2">
        <f t="shared" si="16"/>
        <v>0.28321075779944044</v>
      </c>
      <c r="AH39" s="2">
        <f t="shared" si="17"/>
        <v>0.4277777777777777</v>
      </c>
      <c r="AI39" s="2">
        <f t="shared" si="18"/>
        <v>0.82347222222222227</v>
      </c>
      <c r="AJ39" s="2">
        <f t="shared" si="19"/>
        <v>1.088342229717608</v>
      </c>
    </row>
    <row r="40" spans="4:36" x14ac:dyDescent="0.2">
      <c r="R40" s="1">
        <v>7.9</v>
      </c>
      <c r="S40" s="2">
        <f t="shared" si="12"/>
        <v>2.3053924583318529E-2</v>
      </c>
      <c r="T40" s="2">
        <f t="shared" si="12"/>
        <v>4.4671206451295423E-2</v>
      </c>
      <c r="U40" s="2">
        <f t="shared" si="12"/>
        <v>6.3319222674948952E-2</v>
      </c>
      <c r="V40" s="2">
        <f t="shared" si="12"/>
        <v>7.752769051005029E-2</v>
      </c>
      <c r="W40" s="2">
        <f t="shared" si="12"/>
        <v>8.8431365136408036E-2</v>
      </c>
      <c r="X40" s="2">
        <f t="shared" si="12"/>
        <v>8.4549437014951087E-2</v>
      </c>
      <c r="Y40" s="2">
        <f t="shared" si="13"/>
        <v>0.68255825735064879</v>
      </c>
      <c r="Z40" s="2">
        <f t="shared" si="13"/>
        <v>0.73197276129222744</v>
      </c>
      <c r="AA40" s="2">
        <f t="shared" si="13"/>
        <v>0.77927188951931858</v>
      </c>
      <c r="AB40" s="2">
        <f t="shared" si="13"/>
        <v>0.82335462921760705</v>
      </c>
      <c r="AC40" s="2">
        <f t="shared" si="13"/>
        <v>0.89798015879151771</v>
      </c>
      <c r="AD40" s="2">
        <f t="shared" si="13"/>
        <v>0.9271374571228701</v>
      </c>
      <c r="AE40" s="2">
        <f t="shared" si="14"/>
        <v>7.262411172176586E-2</v>
      </c>
      <c r="AF40" s="2">
        <f t="shared" si="15"/>
        <v>0.16666666666666666</v>
      </c>
      <c r="AG40" s="2">
        <f t="shared" si="16"/>
        <v>0.28686524130097502</v>
      </c>
      <c r="AH40" s="2">
        <f t="shared" si="17"/>
        <v>0.43888888888888916</v>
      </c>
      <c r="AI40" s="2">
        <f t="shared" si="18"/>
        <v>0.86680555555555538</v>
      </c>
      <c r="AJ40" s="2">
        <f t="shared" si="19"/>
        <v>1.1603964626588605</v>
      </c>
    </row>
    <row r="41" spans="4:36" x14ac:dyDescent="0.2">
      <c r="R41" s="1">
        <v>8.1</v>
      </c>
      <c r="S41" s="2">
        <f t="shared" si="12"/>
        <v>2.2441262250767913E-2</v>
      </c>
      <c r="T41" s="2">
        <f t="shared" si="12"/>
        <v>4.3206710107648594E-2</v>
      </c>
      <c r="U41" s="2">
        <f t="shared" si="12"/>
        <v>6.0518854364414593E-2</v>
      </c>
      <c r="V41" s="2">
        <f t="shared" si="12"/>
        <v>7.2729536609402692E-2</v>
      </c>
      <c r="W41" s="2">
        <f t="shared" si="12"/>
        <v>7.7823409817647349E-2</v>
      </c>
      <c r="X41" s="2">
        <f t="shared" si="12"/>
        <v>7.0832847386558595E-2</v>
      </c>
      <c r="Y41" s="2">
        <f t="shared" si="13"/>
        <v>0.68710731412564963</v>
      </c>
      <c r="Z41" s="2">
        <f t="shared" si="13"/>
        <v>0.74075973935410844</v>
      </c>
      <c r="AA41" s="2">
        <f t="shared" si="13"/>
        <v>0.79165465325784012</v>
      </c>
      <c r="AB41" s="2">
        <f t="shared" si="13"/>
        <v>0.83837880753466076</v>
      </c>
      <c r="AC41" s="2">
        <f t="shared" si="13"/>
        <v>0.91459708113289728</v>
      </c>
      <c r="AD41" s="2">
        <f t="shared" si="13"/>
        <v>0.9426565939946242</v>
      </c>
      <c r="AE41" s="2">
        <f t="shared" si="14"/>
        <v>7.172191381865585E-2</v>
      </c>
      <c r="AF41" s="2">
        <f t="shared" si="15"/>
        <v>0.16666666666666666</v>
      </c>
      <c r="AG41" s="2">
        <f t="shared" si="16"/>
        <v>0.29047375096555617</v>
      </c>
      <c r="AH41" s="2">
        <f t="shared" si="17"/>
        <v>0.45000000000000023</v>
      </c>
      <c r="AI41" s="2">
        <f t="shared" si="18"/>
        <v>0.91125</v>
      </c>
      <c r="AJ41" s="2">
        <f t="shared" si="19"/>
        <v>1.2352396259810274</v>
      </c>
    </row>
    <row r="42" spans="4:36" x14ac:dyDescent="0.2">
      <c r="R42" s="1">
        <v>8.3000000000000007</v>
      </c>
      <c r="S42" s="2">
        <f t="shared" ref="S42:X51" si="20">_xlfn.WEIBULL.DIST($R42,S$1,6,FALSE())</f>
        <v>2.1855414384922795E-2</v>
      </c>
      <c r="T42" s="2">
        <f t="shared" si="20"/>
        <v>4.1790225664976324E-2</v>
      </c>
      <c r="U42" s="2">
        <f t="shared" si="20"/>
        <v>5.7783241138467438E-2</v>
      </c>
      <c r="V42" s="2">
        <f t="shared" si="20"/>
        <v>6.8035384135851334E-2</v>
      </c>
      <c r="W42" s="2">
        <f t="shared" si="20"/>
        <v>6.7791590446034139E-2</v>
      </c>
      <c r="X42" s="2">
        <f t="shared" si="20"/>
        <v>5.8354366337918268E-2</v>
      </c>
      <c r="Y42" s="2">
        <f t="shared" ref="Y42:AD51" si="21">_xlfn.WEIBULL.DIST($R42,Y$1,6,TRUE())</f>
        <v>0.69153654952816745</v>
      </c>
      <c r="Z42" s="2">
        <f t="shared" si="21"/>
        <v>0.74925864601014203</v>
      </c>
      <c r="AA42" s="2">
        <f t="shared" si="21"/>
        <v>0.80348374976885206</v>
      </c>
      <c r="AB42" s="2">
        <f t="shared" si="21"/>
        <v>0.85245338380176816</v>
      </c>
      <c r="AC42" s="2">
        <f t="shared" si="21"/>
        <v>0.92914799663065095</v>
      </c>
      <c r="AD42" s="2">
        <f t="shared" si="21"/>
        <v>0.95555330647266212</v>
      </c>
      <c r="AE42" s="2">
        <f t="shared" si="14"/>
        <v>7.0852525158141971E-2</v>
      </c>
      <c r="AF42" s="2">
        <f t="shared" si="15"/>
        <v>0.16666666666666666</v>
      </c>
      <c r="AG42" s="2">
        <f t="shared" si="16"/>
        <v>0.29403797940628912</v>
      </c>
      <c r="AH42" s="2">
        <f t="shared" si="17"/>
        <v>0.46111111111111103</v>
      </c>
      <c r="AI42" s="2">
        <f t="shared" si="18"/>
        <v>0.95680555555555591</v>
      </c>
      <c r="AJ42" s="2">
        <f t="shared" si="19"/>
        <v>1.312906803787917</v>
      </c>
    </row>
    <row r="43" spans="4:36" x14ac:dyDescent="0.2">
      <c r="R43" s="1">
        <v>8.5</v>
      </c>
      <c r="S43" s="2">
        <f t="shared" si="20"/>
        <v>2.129467860254932E-2</v>
      </c>
      <c r="T43" s="2">
        <f t="shared" si="20"/>
        <v>4.0420179105941444E-2</v>
      </c>
      <c r="U43" s="2">
        <f t="shared" si="20"/>
        <v>5.5116198896419173E-2</v>
      </c>
      <c r="V43" s="2">
        <f t="shared" si="20"/>
        <v>6.3466057798861164E-2</v>
      </c>
      <c r="W43" s="2">
        <f t="shared" si="20"/>
        <v>5.8442898916791136E-2</v>
      </c>
      <c r="X43" s="2">
        <f t="shared" si="20"/>
        <v>4.7251046105270589E-2</v>
      </c>
      <c r="Y43" s="2">
        <f t="shared" si="21"/>
        <v>0.69585115370214234</v>
      </c>
      <c r="Z43" s="2">
        <f t="shared" si="21"/>
        <v>0.75747892536435135</v>
      </c>
      <c r="AA43" s="2">
        <f t="shared" si="21"/>
        <v>0.81477252250724241</v>
      </c>
      <c r="AB43" s="2">
        <f t="shared" si="21"/>
        <v>0.86560128936711755</v>
      </c>
      <c r="AC43" s="2">
        <f t="shared" si="21"/>
        <v>0.94175932564693476</v>
      </c>
      <c r="AD43" s="2">
        <f t="shared" si="21"/>
        <v>0.96609018303166916</v>
      </c>
      <c r="AE43" s="2">
        <f t="shared" si="14"/>
        <v>7.0014004201400498E-2</v>
      </c>
      <c r="AF43" s="2">
        <f t="shared" si="15"/>
        <v>0.16666666666666669</v>
      </c>
      <c r="AG43" s="2">
        <f t="shared" si="16"/>
        <v>0.29755951785595214</v>
      </c>
      <c r="AH43" s="2">
        <f t="shared" si="17"/>
        <v>0.47222222222222227</v>
      </c>
      <c r="AI43" s="2">
        <f t="shared" si="18"/>
        <v>1.0034722222222219</v>
      </c>
      <c r="AJ43" s="2">
        <f t="shared" si="19"/>
        <v>1.3934326495893337</v>
      </c>
    </row>
    <row r="44" spans="4:36" x14ac:dyDescent="0.2">
      <c r="R44" s="1">
        <v>8.6999999999999993</v>
      </c>
      <c r="S44" s="2">
        <f t="shared" si="20"/>
        <v>2.0757495141595958E-2</v>
      </c>
      <c r="T44" s="2">
        <f t="shared" si="20"/>
        <v>3.909504801563294E-2</v>
      </c>
      <c r="U44" s="2">
        <f t="shared" si="20"/>
        <v>5.2520915574382827E-2</v>
      </c>
      <c r="V44" s="2">
        <f t="shared" si="20"/>
        <v>5.903949027766181E-2</v>
      </c>
      <c r="W44" s="2">
        <f t="shared" si="20"/>
        <v>4.9854572196399632E-2</v>
      </c>
      <c r="X44" s="2">
        <f t="shared" si="20"/>
        <v>3.758620301828966E-2</v>
      </c>
      <c r="Y44" s="2">
        <f t="shared" si="21"/>
        <v>0.70005599084038095</v>
      </c>
      <c r="Z44" s="2">
        <f t="shared" si="21"/>
        <v>0.76542971190620235</v>
      </c>
      <c r="AA44" s="2">
        <f t="shared" si="21"/>
        <v>0.82553501455070444</v>
      </c>
      <c r="AB44" s="2">
        <f t="shared" si="21"/>
        <v>0.87784933046001001</v>
      </c>
      <c r="AC44" s="2">
        <f t="shared" si="21"/>
        <v>0.95257591229831184</v>
      </c>
      <c r="AD44" s="2">
        <f t="shared" si="21"/>
        <v>0.97454977327235781</v>
      </c>
      <c r="AE44" s="2">
        <f t="shared" si="14"/>
        <v>6.9204566544783339E-2</v>
      </c>
      <c r="AF44" s="2">
        <f t="shared" si="15"/>
        <v>0.16666666666666666</v>
      </c>
      <c r="AG44" s="2">
        <f t="shared" si="16"/>
        <v>0.30103986446980724</v>
      </c>
      <c r="AH44" s="2">
        <f t="shared" si="17"/>
        <v>0.48333333333333317</v>
      </c>
      <c r="AI44" s="2">
        <f t="shared" si="18"/>
        <v>1.0512499999999991</v>
      </c>
      <c r="AJ44" s="2">
        <f t="shared" si="19"/>
        <v>1.4768514017781325</v>
      </c>
    </row>
    <row r="45" spans="4:36" x14ac:dyDescent="0.2">
      <c r="R45" s="1">
        <v>8.9</v>
      </c>
      <c r="S45" s="2">
        <f t="shared" si="20"/>
        <v>2.0242432061519822E-2</v>
      </c>
      <c r="T45" s="2">
        <f t="shared" si="20"/>
        <v>3.7813359889837271E-2</v>
      </c>
      <c r="U45" s="2">
        <f t="shared" si="20"/>
        <v>4.9999996049810876E-2</v>
      </c>
      <c r="V45" s="2">
        <f t="shared" si="20"/>
        <v>5.477078985759392E-2</v>
      </c>
      <c r="W45" s="2">
        <f t="shared" si="20"/>
        <v>4.2074688772166947E-2</v>
      </c>
      <c r="X45" s="2">
        <f t="shared" si="20"/>
        <v>2.9356145138112633E-2</v>
      </c>
      <c r="Y45" s="2">
        <f t="shared" si="21"/>
        <v>0.70415562619604133</v>
      </c>
      <c r="Z45" s="2">
        <f t="shared" si="21"/>
        <v>0.77311984066097639</v>
      </c>
      <c r="AA45" s="2">
        <f t="shared" si="21"/>
        <v>0.83578584752234819</v>
      </c>
      <c r="AB45" s="2">
        <f t="shared" si="21"/>
        <v>0.88922761601834943</v>
      </c>
      <c r="AC45" s="2">
        <f t="shared" si="21"/>
        <v>0.96175511183441453</v>
      </c>
      <c r="AD45" s="2">
        <f t="shared" si="21"/>
        <v>0.98122044307285594</v>
      </c>
      <c r="AE45" s="2">
        <f t="shared" si="14"/>
        <v>6.8422568937996683E-2</v>
      </c>
      <c r="AF45" s="2">
        <f t="shared" si="15"/>
        <v>0.16666666666666669</v>
      </c>
      <c r="AG45" s="2">
        <f t="shared" si="16"/>
        <v>0.30448043177408513</v>
      </c>
      <c r="AH45" s="2">
        <f t="shared" si="17"/>
        <v>0.49444444444444469</v>
      </c>
      <c r="AI45" s="2">
        <f t="shared" si="18"/>
        <v>1.1001388888888872</v>
      </c>
      <c r="AJ45" s="2">
        <f t="shared" si="19"/>
        <v>1.5631968982016355</v>
      </c>
    </row>
    <row r="46" spans="4:36" x14ac:dyDescent="0.2">
      <c r="R46" s="1">
        <v>9.1</v>
      </c>
      <c r="S46" s="2">
        <f t="shared" si="20"/>
        <v>1.974817226629565E-2</v>
      </c>
      <c r="T46" s="2">
        <f t="shared" si="20"/>
        <v>3.65736904987711E-2</v>
      </c>
      <c r="U46" s="2">
        <f t="shared" si="20"/>
        <v>4.755550552786255E-2</v>
      </c>
      <c r="V46" s="2">
        <f t="shared" si="20"/>
        <v>5.0672337833109253E-2</v>
      </c>
      <c r="W46" s="2">
        <f t="shared" si="20"/>
        <v>3.5123954334766241E-2</v>
      </c>
      <c r="X46" s="2">
        <f t="shared" si="20"/>
        <v>2.250054216734226E-2</v>
      </c>
      <c r="Y46" s="2">
        <f t="shared" si="21"/>
        <v>0.70815435032115248</v>
      </c>
      <c r="Z46" s="2">
        <f t="shared" si="21"/>
        <v>0.78055785700737335</v>
      </c>
      <c r="AA46" s="2">
        <f t="shared" si="21"/>
        <v>0.84554010934339641</v>
      </c>
      <c r="AB46" s="2">
        <f t="shared" si="21"/>
        <v>0.89976900208835531</v>
      </c>
      <c r="AC46" s="2">
        <f t="shared" si="21"/>
        <v>0.96946111928386458</v>
      </c>
      <c r="AD46" s="2">
        <f t="shared" si="21"/>
        <v>0.98638395951397317</v>
      </c>
      <c r="AE46" s="2">
        <f t="shared" si="14"/>
        <v>6.7666495245095867E-2</v>
      </c>
      <c r="AF46" s="2">
        <f t="shared" si="15"/>
        <v>0.16666666666666663</v>
      </c>
      <c r="AG46" s="2">
        <f t="shared" si="16"/>
        <v>0.307882553365186</v>
      </c>
      <c r="AH46" s="2">
        <f t="shared" si="17"/>
        <v>0.50555555555555542</v>
      </c>
      <c r="AI46" s="2">
        <f t="shared" si="18"/>
        <v>1.1501388888888868</v>
      </c>
      <c r="AJ46" s="2">
        <f t="shared" si="19"/>
        <v>1.6525025898999761</v>
      </c>
    </row>
    <row r="47" spans="4:36" x14ac:dyDescent="0.2">
      <c r="R47" s="1">
        <v>9.3000000000000007</v>
      </c>
      <c r="S47" s="2">
        <f t="shared" si="20"/>
        <v>1.9273502091563765E-2</v>
      </c>
      <c r="T47" s="2">
        <f t="shared" si="20"/>
        <v>3.5374662304457169E-2</v>
      </c>
      <c r="U47" s="2">
        <f t="shared" si="20"/>
        <v>4.5189011353773047E-2</v>
      </c>
      <c r="V47" s="2">
        <f t="shared" si="20"/>
        <v>4.6753911526242878E-2</v>
      </c>
      <c r="W47" s="2">
        <f t="shared" si="20"/>
        <v>2.8998466819172581E-2</v>
      </c>
      <c r="X47" s="2">
        <f t="shared" si="20"/>
        <v>1.6915140679233925E-2</v>
      </c>
      <c r="Y47" s="2">
        <f t="shared" si="21"/>
        <v>0.71205620087008636</v>
      </c>
      <c r="Z47" s="2">
        <f t="shared" si="21"/>
        <v>0.7877520261732569</v>
      </c>
      <c r="AA47" s="2">
        <f t="shared" si="21"/>
        <v>0.85481325050662005</v>
      </c>
      <c r="AB47" s="2">
        <f t="shared" si="21"/>
        <v>0.90950855833630406</v>
      </c>
      <c r="AC47" s="2">
        <f t="shared" si="21"/>
        <v>0.97585975707040784</v>
      </c>
      <c r="AD47" s="2">
        <f t="shared" si="21"/>
        <v>0.9903054071451769</v>
      </c>
      <c r="AE47" s="2">
        <f t="shared" si="14"/>
        <v>6.6934944075208239E-2</v>
      </c>
      <c r="AF47" s="2">
        <f t="shared" si="15"/>
        <v>0.1666666666666666</v>
      </c>
      <c r="AG47" s="2">
        <f t="shared" si="16"/>
        <v>0.31124748994971829</v>
      </c>
      <c r="AH47" s="2">
        <f t="shared" si="17"/>
        <v>0.51666666666666639</v>
      </c>
      <c r="AI47" s="2">
        <f t="shared" si="18"/>
        <v>1.2012499999999999</v>
      </c>
      <c r="AJ47" s="2">
        <f t="shared" si="19"/>
        <v>1.744801554076463</v>
      </c>
    </row>
    <row r="48" spans="4:36" x14ac:dyDescent="0.2">
      <c r="R48" s="1">
        <v>9.5</v>
      </c>
      <c r="S48" s="2">
        <f t="shared" si="20"/>
        <v>1.8817301238695249E-2</v>
      </c>
      <c r="T48" s="2">
        <f t="shared" si="20"/>
        <v>3.4214942929984879E-2</v>
      </c>
      <c r="U48" s="2">
        <f t="shared" si="20"/>
        <v>4.2901623203637329E-2</v>
      </c>
      <c r="V48" s="2">
        <f t="shared" si="20"/>
        <v>4.3022828718586169E-2</v>
      </c>
      <c r="W48" s="2">
        <f t="shared" si="20"/>
        <v>2.3673210578624489E-2</v>
      </c>
      <c r="X48" s="2">
        <f t="shared" si="20"/>
        <v>1.2465446205519525E-2</v>
      </c>
      <c r="Y48" s="2">
        <f t="shared" si="21"/>
        <v>0.71586498225847128</v>
      </c>
      <c r="Z48" s="2">
        <f t="shared" si="21"/>
        <v>0.79471034242009075</v>
      </c>
      <c r="AA48" s="2">
        <f t="shared" si="21"/>
        <v>0.86362098855080771</v>
      </c>
      <c r="AB48" s="2">
        <f t="shared" si="21"/>
        <v>0.91848306137531044</v>
      </c>
      <c r="AC48" s="2">
        <f t="shared" si="21"/>
        <v>0.98111389294558493</v>
      </c>
      <c r="AD48" s="2">
        <f t="shared" si="21"/>
        <v>0.99322576672720986</v>
      </c>
      <c r="AE48" s="2">
        <f t="shared" si="14"/>
        <v>6.6226617853252179E-2</v>
      </c>
      <c r="AF48" s="2">
        <f t="shared" si="15"/>
        <v>0.16666666666666669</v>
      </c>
      <c r="AG48" s="2">
        <f t="shared" si="16"/>
        <v>0.31457643480294795</v>
      </c>
      <c r="AH48" s="2">
        <f t="shared" si="17"/>
        <v>0.5277777777777779</v>
      </c>
      <c r="AI48" s="2">
        <f t="shared" si="18"/>
        <v>1.2534722222222245</v>
      </c>
      <c r="AJ48" s="2">
        <f t="shared" si="19"/>
        <v>1.8401265063588976</v>
      </c>
    </row>
    <row r="49" spans="18:36" x14ac:dyDescent="0.2">
      <c r="R49" s="1">
        <v>9.6999999999999993</v>
      </c>
      <c r="S49" s="2">
        <f t="shared" si="20"/>
        <v>1.8378533872556804E-2</v>
      </c>
      <c r="T49" s="2">
        <f t="shared" si="20"/>
        <v>3.3093243678954359E-2</v>
      </c>
      <c r="U49" s="2">
        <f t="shared" si="20"/>
        <v>4.0694031614931105E-2</v>
      </c>
      <c r="V49" s="2">
        <f t="shared" si="20"/>
        <v>3.9484109328526501E-2</v>
      </c>
      <c r="W49" s="2">
        <f t="shared" si="20"/>
        <v>1.910601043520286E-2</v>
      </c>
      <c r="X49" s="2">
        <f t="shared" si="20"/>
        <v>9.0000788540507883E-3</v>
      </c>
      <c r="Y49" s="2">
        <f t="shared" si="21"/>
        <v>0.71958428342808911</v>
      </c>
      <c r="Z49" s="2">
        <f t="shared" si="21"/>
        <v>0.8014405379262739</v>
      </c>
      <c r="AA49" s="2">
        <f t="shared" si="21"/>
        <v>0.87197922040793485</v>
      </c>
      <c r="AB49" s="2">
        <f t="shared" si="21"/>
        <v>0.92673051877180646</v>
      </c>
      <c r="AC49" s="2">
        <f t="shared" si="21"/>
        <v>0.98537960727670737</v>
      </c>
      <c r="AD49" s="2">
        <f t="shared" si="21"/>
        <v>0.99535721779871456</v>
      </c>
      <c r="AE49" s="2">
        <f t="shared" si="14"/>
        <v>6.5540313136634554E-2</v>
      </c>
      <c r="AF49" s="2">
        <f t="shared" si="15"/>
        <v>0.16666666666666671</v>
      </c>
      <c r="AG49" s="2">
        <f t="shared" si="16"/>
        <v>0.31787051871267746</v>
      </c>
      <c r="AH49" s="2">
        <f t="shared" si="17"/>
        <v>0.53888888888888864</v>
      </c>
      <c r="AI49" s="2">
        <f t="shared" si="18"/>
        <v>1.3068055555555578</v>
      </c>
      <c r="AJ49" s="2">
        <f t="shared" si="19"/>
        <v>1.9385098124049285</v>
      </c>
    </row>
    <row r="50" spans="18:36" x14ac:dyDescent="0.2">
      <c r="R50" s="1">
        <v>9.9</v>
      </c>
      <c r="S50" s="2">
        <f t="shared" si="20"/>
        <v>1.795624072786026E-2</v>
      </c>
      <c r="T50" s="2">
        <f t="shared" si="20"/>
        <v>3.2008318103459013E-2</v>
      </c>
      <c r="U50" s="2">
        <f t="shared" si="20"/>
        <v>3.856654482732437E-2</v>
      </c>
      <c r="V50" s="2">
        <f t="shared" si="20"/>
        <v>3.6140650275126557E-2</v>
      </c>
      <c r="W50" s="2">
        <f t="shared" si="20"/>
        <v>1.5241678382000671E-2</v>
      </c>
      <c r="X50" s="2">
        <f t="shared" si="20"/>
        <v>6.3627327216673312E-3</v>
      </c>
      <c r="Y50" s="2">
        <f t="shared" si="21"/>
        <v>0.72321749393456292</v>
      </c>
      <c r="Z50" s="2">
        <f t="shared" si="21"/>
        <v>0.80795009137924589</v>
      </c>
      <c r="AA50" s="2">
        <f t="shared" si="21"/>
        <v>0.87990394228787971</v>
      </c>
      <c r="AB50" s="2">
        <f t="shared" si="21"/>
        <v>0.93428972677249722</v>
      </c>
      <c r="AC50" s="2">
        <f t="shared" si="21"/>
        <v>0.98880317474233193</v>
      </c>
      <c r="AD50" s="2">
        <f t="shared" si="21"/>
        <v>0.99688098814274695</v>
      </c>
      <c r="AE50" s="2">
        <f t="shared" si="14"/>
        <v>6.4874912013460254E-2</v>
      </c>
      <c r="AF50" s="2">
        <f t="shared" si="15"/>
        <v>0.16666666666666663</v>
      </c>
      <c r="AG50" s="2">
        <f t="shared" si="16"/>
        <v>0.32113081446662817</v>
      </c>
      <c r="AH50" s="2">
        <f t="shared" si="17"/>
        <v>0.55000000000000038</v>
      </c>
      <c r="AI50" s="2">
        <f t="shared" si="18"/>
        <v>1.3612500000000003</v>
      </c>
      <c r="AJ50" s="2">
        <f t="shared" si="19"/>
        <v>2.0399834988992511</v>
      </c>
    </row>
    <row r="51" spans="18:36" x14ac:dyDescent="0.2">
      <c r="R51" s="1">
        <v>10.1</v>
      </c>
      <c r="S51" s="2">
        <f t="shared" si="20"/>
        <v>1.7549532092304813E-2</v>
      </c>
      <c r="T51" s="2">
        <f t="shared" si="20"/>
        <v>3.0958960619015225E-2</v>
      </c>
      <c r="U51" s="2">
        <f t="shared" si="20"/>
        <v>3.6519123913630346E-2</v>
      </c>
      <c r="V51" s="2">
        <f t="shared" si="20"/>
        <v>3.2993409645894471E-2</v>
      </c>
      <c r="W51" s="2">
        <f t="shared" si="20"/>
        <v>1.201610664970322E-2</v>
      </c>
      <c r="X51" s="2">
        <f t="shared" si="20"/>
        <v>4.40198530948925E-3</v>
      </c>
      <c r="Y51" s="2">
        <f t="shared" si="21"/>
        <v>0.72676781854601757</v>
      </c>
      <c r="Z51" s="2">
        <f t="shared" si="21"/>
        <v>0.81424623628590864</v>
      </c>
      <c r="AA51" s="2">
        <f t="shared" si="21"/>
        <v>0.88741117676057335</v>
      </c>
      <c r="AB51" s="2">
        <f t="shared" si="21"/>
        <v>0.94119986399741573</v>
      </c>
      <c r="AC51" s="2">
        <f t="shared" si="21"/>
        <v>0.99151887384787152</v>
      </c>
      <c r="AD51" s="2">
        <f t="shared" si="21"/>
        <v>0.9979473897825043</v>
      </c>
      <c r="AE51" s="2">
        <f t="shared" si="14"/>
        <v>6.4229374442338491E-2</v>
      </c>
      <c r="AF51" s="2">
        <f t="shared" si="15"/>
        <v>0.16666666666666666</v>
      </c>
      <c r="AG51" s="2">
        <f t="shared" si="16"/>
        <v>0.32435834093380933</v>
      </c>
      <c r="AH51" s="2">
        <f t="shared" si="17"/>
        <v>0.56111111111111056</v>
      </c>
      <c r="AI51" s="2">
        <f t="shared" si="18"/>
        <v>1.4168055555555645</v>
      </c>
      <c r="AJ51" s="2">
        <f t="shared" si="19"/>
        <v>2.1445792639870631</v>
      </c>
    </row>
    <row r="52" spans="18:36" x14ac:dyDescent="0.2">
      <c r="R52" s="1">
        <v>10.3</v>
      </c>
      <c r="S52" s="2">
        <f t="shared" ref="S52:X61" si="22">_xlfn.WEIBULL.DIST($R52,S$1,6,FALSE())</f>
        <v>1.7157581554151848E-2</v>
      </c>
      <c r="T52" s="2">
        <f t="shared" si="22"/>
        <v>2.9944005164899888E-2</v>
      </c>
      <c r="U52" s="2">
        <f t="shared" si="22"/>
        <v>3.4551416189861961E-2</v>
      </c>
      <c r="V52" s="2">
        <f t="shared" si="22"/>
        <v>3.004159651765783E-2</v>
      </c>
      <c r="W52" s="2">
        <f t="shared" si="22"/>
        <v>9.3600970042803534E-3</v>
      </c>
      <c r="X52" s="2">
        <f t="shared" si="22"/>
        <v>2.978556736842268E-3</v>
      </c>
      <c r="Y52" s="2">
        <f t="shared" ref="Y52:AD61" si="23">_xlfn.WEIBULL.DIST($R52,Y$1,6,TRUE())</f>
        <v>0.73023829051654077</v>
      </c>
      <c r="Z52" s="2">
        <f t="shared" si="23"/>
        <v>0.82033596901060069</v>
      </c>
      <c r="AA52" s="2">
        <f t="shared" si="23"/>
        <v>0.89451690669236095</v>
      </c>
      <c r="AB52" s="2">
        <f t="shared" si="23"/>
        <v>0.94750012259050087</v>
      </c>
      <c r="AC52" s="2">
        <f t="shared" si="23"/>
        <v>0.99364759181536255</v>
      </c>
      <c r="AD52" s="2">
        <f t="shared" si="23"/>
        <v>0.99867756557101128</v>
      </c>
      <c r="AE52" s="2">
        <f t="shared" si="14"/>
        <v>6.3602731414348065E-2</v>
      </c>
      <c r="AF52" s="2">
        <f t="shared" si="15"/>
        <v>0.16666666666666669</v>
      </c>
      <c r="AG52" s="2">
        <f t="shared" si="16"/>
        <v>0.32755406678389243</v>
      </c>
      <c r="AH52" s="2">
        <f t="shared" si="17"/>
        <v>0.57222222222222208</v>
      </c>
      <c r="AI52" s="2">
        <f t="shared" si="18"/>
        <v>1.4734722222222192</v>
      </c>
      <c r="AJ52" s="2">
        <f t="shared" si="19"/>
        <v>2.252328487182544</v>
      </c>
    </row>
    <row r="53" spans="18:36" x14ac:dyDescent="0.2">
      <c r="R53" s="1">
        <v>10.5</v>
      </c>
      <c r="S53" s="2">
        <f t="shared" si="22"/>
        <v>1.6779620418125415E-2</v>
      </c>
      <c r="T53" s="2">
        <f t="shared" si="22"/>
        <v>2.8962323908407521E-2</v>
      </c>
      <c r="U53" s="2">
        <f t="shared" si="22"/>
        <v>3.2662786902183404E-2</v>
      </c>
      <c r="V53" s="2">
        <f t="shared" si="22"/>
        <v>2.7282863057309401E-2</v>
      </c>
      <c r="W53" s="2">
        <f t="shared" si="22"/>
        <v>7.2027627974887475E-3</v>
      </c>
      <c r="X53" s="2">
        <f t="shared" si="22"/>
        <v>1.9699566387475533E-3</v>
      </c>
      <c r="Y53" s="2">
        <f t="shared" si="23"/>
        <v>0.73363178367747106</v>
      </c>
      <c r="Z53" s="2">
        <f t="shared" si="23"/>
        <v>0.82622605654955483</v>
      </c>
      <c r="AA53" s="2">
        <f t="shared" si="23"/>
        <v>0.90123701569202841</v>
      </c>
      <c r="AB53" s="2">
        <f t="shared" si="23"/>
        <v>0.95322937761604098</v>
      </c>
      <c r="AC53" s="2">
        <f t="shared" si="23"/>
        <v>0.99529615490776246</v>
      </c>
      <c r="AD53" s="2">
        <f t="shared" si="23"/>
        <v>0.99916642486541962</v>
      </c>
      <c r="AE53" s="2">
        <f t="shared" si="14"/>
        <v>6.2994078834871209E-2</v>
      </c>
      <c r="AF53" s="2">
        <f t="shared" si="15"/>
        <v>0.16666666666666663</v>
      </c>
      <c r="AG53" s="2">
        <f t="shared" si="16"/>
        <v>0.33071891388307356</v>
      </c>
      <c r="AH53" s="2">
        <f t="shared" si="17"/>
        <v>0.58333333333333282</v>
      </c>
      <c r="AI53" s="2">
        <f t="shared" si="18"/>
        <v>1.5312500000000047</v>
      </c>
      <c r="AJ53" s="2">
        <f t="shared" si="19"/>
        <v>2.3632622387893454</v>
      </c>
    </row>
    <row r="54" spans="18:36" x14ac:dyDescent="0.2">
      <c r="R54" s="1">
        <v>10.7</v>
      </c>
      <c r="S54" s="2">
        <f t="shared" si="22"/>
        <v>1.6414932707173778E-2</v>
      </c>
      <c r="T54" s="2">
        <f t="shared" si="22"/>
        <v>2.8012825991586693E-2</v>
      </c>
      <c r="U54" s="2">
        <f t="shared" si="22"/>
        <v>3.0852349196919513E-2</v>
      </c>
      <c r="V54" s="2">
        <f t="shared" si="22"/>
        <v>2.4713495841866912E-2</v>
      </c>
      <c r="W54" s="2">
        <f t="shared" si="22"/>
        <v>5.4743922913674612E-3</v>
      </c>
      <c r="X54" s="2">
        <f t="shared" si="22"/>
        <v>1.2727364059411754E-3</v>
      </c>
      <c r="Y54" s="2">
        <f t="shared" si="23"/>
        <v>0.73695102347172692</v>
      </c>
      <c r="Z54" s="2">
        <f t="shared" si="23"/>
        <v>0.8319230440504799</v>
      </c>
      <c r="AA54" s="2">
        <f t="shared" si="23"/>
        <v>0.90758723472235625</v>
      </c>
      <c r="AB54" s="2">
        <f t="shared" si="23"/>
        <v>0.95842589484545748</v>
      </c>
      <c r="AC54" s="2">
        <f t="shared" si="23"/>
        <v>0.99655728670645072</v>
      </c>
      <c r="AD54" s="2">
        <f t="shared" si="23"/>
        <v>0.99948626358018899</v>
      </c>
      <c r="AE54" s="2">
        <f t="shared" si="14"/>
        <v>6.2402572037414734E-2</v>
      </c>
      <c r="AF54" s="2">
        <f t="shared" si="15"/>
        <v>0.16666666666666671</v>
      </c>
      <c r="AG54" s="2">
        <f t="shared" si="16"/>
        <v>0.33385376040016879</v>
      </c>
      <c r="AH54" s="2">
        <f t="shared" si="17"/>
        <v>0.59444444444444378</v>
      </c>
      <c r="AI54" s="2">
        <f t="shared" si="18"/>
        <v>1.5901388888888885</v>
      </c>
      <c r="AJ54" s="2">
        <f t="shared" si="19"/>
        <v>2.4774112888655839</v>
      </c>
    </row>
    <row r="55" spans="18:36" ht="18.75" customHeight="1" x14ac:dyDescent="0.2">
      <c r="R55" s="1">
        <v>10.9</v>
      </c>
      <c r="S55" s="2">
        <f t="shared" si="22"/>
        <v>1.6062850679120003E-2</v>
      </c>
      <c r="T55" s="2">
        <f t="shared" si="22"/>
        <v>2.7094456319063459E-2</v>
      </c>
      <c r="U55" s="2">
        <f t="shared" si="22"/>
        <v>2.9118992387636794E-2</v>
      </c>
      <c r="V55" s="2">
        <f t="shared" si="22"/>
        <v>2.2328603674873937E-2</v>
      </c>
      <c r="W55" s="2">
        <f t="shared" si="22"/>
        <v>4.1087141012288754E-3</v>
      </c>
      <c r="X55" s="2">
        <f t="shared" si="22"/>
        <v>8.0275915671107283E-4</v>
      </c>
      <c r="Y55" s="2">
        <f t="shared" si="23"/>
        <v>0.74019859704107249</v>
      </c>
      <c r="Z55" s="2">
        <f t="shared" si="23"/>
        <v>0.8374332620856193</v>
      </c>
      <c r="AA55" s="2">
        <f t="shared" si="23"/>
        <v>0.91358309453508468</v>
      </c>
      <c r="AB55" s="2">
        <f t="shared" si="23"/>
        <v>0.96312707650020812</v>
      </c>
      <c r="AC55" s="2">
        <f t="shared" si="23"/>
        <v>0.99751007983091933</v>
      </c>
      <c r="AD55" s="2">
        <f t="shared" si="23"/>
        <v>0.99969062846282275</v>
      </c>
      <c r="AE55" s="2">
        <f t="shared" si="14"/>
        <v>6.1827420853687268E-2</v>
      </c>
      <c r="AF55" s="2">
        <f t="shared" si="15"/>
        <v>0.16666666666666671</v>
      </c>
      <c r="AG55" s="2">
        <f t="shared" si="16"/>
        <v>0.33695944365259539</v>
      </c>
      <c r="AH55" s="2">
        <f t="shared" si="17"/>
        <v>0.60555555555555463</v>
      </c>
      <c r="AI55" s="2">
        <f t="shared" si="18"/>
        <v>1.6501388888889128</v>
      </c>
      <c r="AJ55" s="2">
        <f t="shared" si="19"/>
        <v>2.5948061157647602</v>
      </c>
    </row>
    <row r="56" spans="18:36" x14ac:dyDescent="0.2">
      <c r="R56" s="1">
        <v>11.1</v>
      </c>
      <c r="S56" s="2">
        <f t="shared" si="22"/>
        <v>1.5722750796942703E-2</v>
      </c>
      <c r="T56" s="2">
        <f t="shared" si="22"/>
        <v>2.6206194385604606E-2</v>
      </c>
      <c r="U56" s="2">
        <f t="shared" si="22"/>
        <v>2.746140854057148E-2</v>
      </c>
      <c r="V56" s="2">
        <f t="shared" si="22"/>
        <v>2.0122299528952559E-2</v>
      </c>
      <c r="W56" s="2">
        <f t="shared" si="22"/>
        <v>3.0445538654028715E-3</v>
      </c>
      <c r="X56" s="2">
        <f t="shared" si="22"/>
        <v>4.9400077399093707E-4</v>
      </c>
      <c r="Y56" s="2">
        <f t="shared" si="23"/>
        <v>0.74337696246302465</v>
      </c>
      <c r="Z56" s="2">
        <f t="shared" si="23"/>
        <v>0.84276283368637239</v>
      </c>
      <c r="AA56" s="2">
        <f t="shared" si="23"/>
        <v>0.91923988359072029</v>
      </c>
      <c r="AB56" s="2">
        <f t="shared" si="23"/>
        <v>0.967369244007104</v>
      </c>
      <c r="AC56" s="2">
        <f t="shared" si="23"/>
        <v>0.99822085968420582</v>
      </c>
      <c r="AD56" s="2">
        <f t="shared" si="23"/>
        <v>0.9998180795530266</v>
      </c>
      <c r="AE56" s="2">
        <f t="shared" si="14"/>
        <v>6.1267885174483998E-2</v>
      </c>
      <c r="AF56" s="2">
        <f t="shared" si="15"/>
        <v>0.16666666666666669</v>
      </c>
      <c r="AG56" s="2">
        <f t="shared" si="16"/>
        <v>0.34003676271838601</v>
      </c>
      <c r="AH56" s="2">
        <f t="shared" si="17"/>
        <v>0.61666666666666747</v>
      </c>
      <c r="AI56" s="2">
        <f t="shared" si="18"/>
        <v>1.7112500000000446</v>
      </c>
      <c r="AJ56" s="2">
        <f t="shared" si="19"/>
        <v>2.7154769142753681</v>
      </c>
    </row>
    <row r="57" spans="18:36" x14ac:dyDescent="0.2">
      <c r="R57" s="1">
        <v>11.3</v>
      </c>
      <c r="S57" s="2">
        <f t="shared" si="22"/>
        <v>1.5394050099664117E-2</v>
      </c>
      <c r="T57" s="2">
        <f t="shared" si="22"/>
        <v>2.5347053142117913E-2</v>
      </c>
      <c r="U57" s="2">
        <f t="shared" si="22"/>
        <v>2.5878117406315442E-2</v>
      </c>
      <c r="V57" s="2">
        <f t="shared" si="22"/>
        <v>1.8087874603279229E-2</v>
      </c>
      <c r="W57" s="2">
        <f t="shared" si="22"/>
        <v>2.2269120784922667E-3</v>
      </c>
      <c r="X57" s="2">
        <f t="shared" si="22"/>
        <v>2.9640993797110061E-4</v>
      </c>
      <c r="Y57" s="2">
        <f t="shared" si="23"/>
        <v>0.74648845722270019</v>
      </c>
      <c r="Z57" s="2">
        <f t="shared" si="23"/>
        <v>0.84791768114729249</v>
      </c>
      <c r="AA57" s="2">
        <f t="shared" si="23"/>
        <v>0.92457261112953515</v>
      </c>
      <c r="AB57" s="2">
        <f t="shared" si="23"/>
        <v>0.97118745638415693</v>
      </c>
      <c r="AC57" s="2">
        <f t="shared" si="23"/>
        <v>0.99874432085792586</v>
      </c>
      <c r="AD57" s="2">
        <f t="shared" si="23"/>
        <v>0.99989561021965057</v>
      </c>
      <c r="AE57" s="2">
        <f t="shared" si="14"/>
        <v>6.0723270944657542E-2</v>
      </c>
      <c r="AF57" s="2">
        <f t="shared" si="15"/>
        <v>0.16666666666666663</v>
      </c>
      <c r="AG57" s="2">
        <f t="shared" si="16"/>
        <v>0.34308648083731497</v>
      </c>
      <c r="AH57" s="2">
        <f t="shared" si="17"/>
        <v>0.62777777777777677</v>
      </c>
      <c r="AI57" s="2">
        <f t="shared" si="18"/>
        <v>1.7734722222221813</v>
      </c>
      <c r="AJ57" s="2">
        <f t="shared" si="19"/>
        <v>2.8394536033977489</v>
      </c>
    </row>
    <row r="58" spans="18:36" x14ac:dyDescent="0.2">
      <c r="R58" s="1">
        <v>11.5</v>
      </c>
      <c r="S58" s="2">
        <f t="shared" si="22"/>
        <v>1.5076202927828292E-2</v>
      </c>
      <c r="T58" s="2">
        <f t="shared" si="22"/>
        <v>2.4516077898829466E-2</v>
      </c>
      <c r="U58" s="2">
        <f t="shared" si="22"/>
        <v>2.436748973165373E-2</v>
      </c>
      <c r="V58" s="2">
        <f t="shared" si="22"/>
        <v>1.6217962841712889E-2</v>
      </c>
      <c r="W58" s="2">
        <f t="shared" si="22"/>
        <v>1.6075242583416462E-3</v>
      </c>
      <c r="X58" s="2">
        <f t="shared" si="22"/>
        <v>1.7330240776385853E-4</v>
      </c>
      <c r="Y58" s="2">
        <f t="shared" si="23"/>
        <v>0.74953530599501239</v>
      </c>
      <c r="Z58" s="2">
        <f t="shared" si="23"/>
        <v>0.85290353260702323</v>
      </c>
      <c r="AA58" s="2">
        <f t="shared" si="23"/>
        <v>0.92959597506630742</v>
      </c>
      <c r="AB58" s="2">
        <f t="shared" si="23"/>
        <v>0.97461536250862335</v>
      </c>
      <c r="AC58" s="2">
        <f t="shared" si="23"/>
        <v>0.99912482611266085</v>
      </c>
      <c r="AD58" s="2">
        <f t="shared" si="23"/>
        <v>0.99994158541068801</v>
      </c>
      <c r="AE58" s="2">
        <f t="shared" si="14"/>
        <v>6.0192926542884613E-2</v>
      </c>
      <c r="AF58" s="2">
        <f t="shared" si="15"/>
        <v>0.16666666666666669</v>
      </c>
      <c r="AG58" s="2">
        <f t="shared" si="16"/>
        <v>0.34610932762158625</v>
      </c>
      <c r="AH58" s="2">
        <f t="shared" si="17"/>
        <v>0.63888888888889006</v>
      </c>
      <c r="AI58" s="2">
        <f t="shared" si="18"/>
        <v>1.8368055555554839</v>
      </c>
      <c r="AJ58" s="2">
        <f t="shared" si="19"/>
        <v>2.9667658337584681</v>
      </c>
    </row>
    <row r="59" spans="18:36" x14ac:dyDescent="0.2">
      <c r="R59" s="1">
        <v>11.7</v>
      </c>
      <c r="S59" s="2">
        <f t="shared" si="22"/>
        <v>1.4768697963528409E-2</v>
      </c>
      <c r="T59" s="2">
        <f t="shared" si="22"/>
        <v>2.371234526441893E-2</v>
      </c>
      <c r="U59" s="2">
        <f t="shared" si="22"/>
        <v>2.2927768990771889E-2</v>
      </c>
      <c r="V59" s="2">
        <f t="shared" si="22"/>
        <v>1.450469460502816E-2</v>
      </c>
      <c r="W59" s="2">
        <f t="shared" si="22"/>
        <v>1.144985351613259E-3</v>
      </c>
      <c r="X59" s="2">
        <f t="shared" si="22"/>
        <v>9.8669713891705137E-5</v>
      </c>
      <c r="Y59" s="2">
        <f t="shared" si="23"/>
        <v>0.75251962780404136</v>
      </c>
      <c r="Z59" s="2">
        <f t="shared" si="23"/>
        <v>0.85772592841348638</v>
      </c>
      <c r="AA59" s="2">
        <f t="shared" si="23"/>
        <v>0.93432433438867268</v>
      </c>
      <c r="AB59" s="2">
        <f t="shared" si="23"/>
        <v>0.97768508522303355</v>
      </c>
      <c r="AC59" s="2">
        <f t="shared" si="23"/>
        <v>0.99939777233314231</v>
      </c>
      <c r="AD59" s="2">
        <f t="shared" si="23"/>
        <v>0.99996814478456575</v>
      </c>
      <c r="AE59" s="2">
        <f t="shared" si="14"/>
        <v>5.9676239503286078E-2</v>
      </c>
      <c r="AF59" s="2">
        <f t="shared" si="15"/>
        <v>0.16666666666666663</v>
      </c>
      <c r="AG59" s="2">
        <f t="shared" si="16"/>
        <v>0.34910600109422346</v>
      </c>
      <c r="AH59" s="2">
        <f t="shared" si="17"/>
        <v>0.64999999999999836</v>
      </c>
      <c r="AI59" s="2">
        <f t="shared" si="18"/>
        <v>1.9012500000001231</v>
      </c>
      <c r="AJ59" s="2">
        <f t="shared" si="19"/>
        <v>3.0974429947070581</v>
      </c>
    </row>
    <row r="60" spans="18:36" x14ac:dyDescent="0.2">
      <c r="R60" s="1">
        <v>11.9</v>
      </c>
      <c r="S60" s="2">
        <f t="shared" si="22"/>
        <v>1.4471055550055774E-2</v>
      </c>
      <c r="T60" s="2">
        <f t="shared" si="22"/>
        <v>2.2934962119934232E-2</v>
      </c>
      <c r="U60" s="2">
        <f t="shared" si="22"/>
        <v>2.1557091579721268E-2</v>
      </c>
      <c r="V60" s="2">
        <f t="shared" si="22"/>
        <v>1.2939838523001032E-2</v>
      </c>
      <c r="W60" s="2">
        <f t="shared" si="22"/>
        <v>8.0453076121976411E-4</v>
      </c>
      <c r="X60" s="2">
        <f t="shared" si="22"/>
        <v>5.4669886272359038E-5</v>
      </c>
      <c r="Y60" s="2">
        <f t="shared" si="23"/>
        <v>0.75544344261891549</v>
      </c>
      <c r="Z60" s="2">
        <f t="shared" si="23"/>
        <v>0.86239022728039461</v>
      </c>
      <c r="AA60" s="2">
        <f t="shared" si="23"/>
        <v>0.93877168574727454</v>
      </c>
      <c r="AB60" s="2">
        <f t="shared" si="23"/>
        <v>0.98042713500722534</v>
      </c>
      <c r="AC60" s="2">
        <f t="shared" si="23"/>
        <v>0.99959094545012483</v>
      </c>
      <c r="AD60" s="2">
        <f t="shared" si="23"/>
        <v>0.99998308226963228</v>
      </c>
      <c r="AE60" s="2">
        <f t="shared" si="14"/>
        <v>5.9172633541393863E-2</v>
      </c>
      <c r="AF60" s="2">
        <f t="shared" si="15"/>
        <v>0.16666666666666666</v>
      </c>
      <c r="AG60" s="2">
        <f t="shared" si="16"/>
        <v>0.35207716957129348</v>
      </c>
      <c r="AH60" s="2">
        <f t="shared" si="17"/>
        <v>0.66111111111111132</v>
      </c>
      <c r="AI60" s="2">
        <f t="shared" si="18"/>
        <v>1.9668055555555852</v>
      </c>
      <c r="AJ60" s="2">
        <f t="shared" si="19"/>
        <v>3.2315142211206687</v>
      </c>
    </row>
    <row r="61" spans="18:36" x14ac:dyDescent="0.2">
      <c r="R61" s="1">
        <v>12.1</v>
      </c>
      <c r="S61" s="2">
        <f t="shared" si="22"/>
        <v>1.4182825260629922E-2</v>
      </c>
      <c r="T61" s="2">
        <f t="shared" si="22"/>
        <v>2.2183064626345311E-2</v>
      </c>
      <c r="U61" s="2">
        <f t="shared" si="22"/>
        <v>2.0253505522055629E-2</v>
      </c>
      <c r="V61" s="2">
        <f t="shared" si="22"/>
        <v>1.1514930863820234E-2</v>
      </c>
      <c r="W61" s="2">
        <f t="shared" si="22"/>
        <v>5.5756776518975544E-4</v>
      </c>
      <c r="X61" s="2">
        <f t="shared" si="22"/>
        <v>2.9458594183841233E-5</v>
      </c>
      <c r="Y61" s="2">
        <f t="shared" si="23"/>
        <v>0.75830867743900598</v>
      </c>
      <c r="Z61" s="2">
        <f t="shared" si="23"/>
        <v>0.86690161224192819</v>
      </c>
      <c r="AA61" s="2">
        <f t="shared" si="23"/>
        <v>0.94295164393509712</v>
      </c>
      <c r="AB61" s="2">
        <f t="shared" si="23"/>
        <v>0.98287035078109386</v>
      </c>
      <c r="AC61" s="2">
        <f t="shared" si="23"/>
        <v>0.99972580507415021</v>
      </c>
      <c r="AD61" s="2">
        <f t="shared" si="23"/>
        <v>0.99999125600453087</v>
      </c>
      <c r="AE61" s="2">
        <f t="shared" si="14"/>
        <v>5.868156585162753E-2</v>
      </c>
      <c r="AF61" s="2">
        <f t="shared" si="15"/>
        <v>0.16666666666666674</v>
      </c>
      <c r="AG61" s="2">
        <f t="shared" si="16"/>
        <v>0.3550234734023463</v>
      </c>
      <c r="AH61" s="2">
        <f t="shared" si="17"/>
        <v>0.67222222222222194</v>
      </c>
      <c r="AI61" s="2">
        <f t="shared" si="18"/>
        <v>2.0334722222219423</v>
      </c>
      <c r="AJ61" s="2">
        <f t="shared" si="19"/>
        <v>3.369008399860784</v>
      </c>
    </row>
    <row r="115" spans="2:6" x14ac:dyDescent="0.2">
      <c r="B115"/>
      <c r="C115"/>
      <c r="D115"/>
      <c r="E115"/>
      <c r="F115"/>
    </row>
    <row r="116" spans="2:6" x14ac:dyDescent="0.2">
      <c r="B116"/>
      <c r="C116"/>
      <c r="D116"/>
      <c r="E116"/>
      <c r="F116"/>
    </row>
    <row r="117" spans="2:6" x14ac:dyDescent="0.2">
      <c r="B117"/>
      <c r="C117"/>
      <c r="D117"/>
      <c r="E117"/>
      <c r="F117"/>
    </row>
    <row r="118" spans="2:6" x14ac:dyDescent="0.2">
      <c r="B118"/>
      <c r="C118"/>
      <c r="D118"/>
      <c r="E118"/>
      <c r="F118"/>
    </row>
    <row r="119" spans="2:6" x14ac:dyDescent="0.2">
      <c r="B119"/>
      <c r="C119"/>
      <c r="D119"/>
      <c r="E119"/>
      <c r="F119"/>
    </row>
    <row r="120" spans="2:6" x14ac:dyDescent="0.2">
      <c r="B120"/>
      <c r="C120"/>
      <c r="D120"/>
      <c r="E120"/>
      <c r="F120"/>
    </row>
    <row r="121" spans="2:6" x14ac:dyDescent="0.2">
      <c r="B121"/>
      <c r="C121"/>
      <c r="D121"/>
      <c r="E121"/>
      <c r="F121"/>
    </row>
    <row r="122" spans="2:6" x14ac:dyDescent="0.2">
      <c r="B122"/>
      <c r="C122"/>
      <c r="D122"/>
      <c r="E122"/>
      <c r="F122"/>
    </row>
    <row r="123" spans="2:6" x14ac:dyDescent="0.2">
      <c r="B123"/>
      <c r="C123"/>
      <c r="D123"/>
      <c r="E123"/>
      <c r="F123"/>
    </row>
    <row r="124" spans="2:6" x14ac:dyDescent="0.2">
      <c r="B124"/>
      <c r="C124"/>
      <c r="D124"/>
      <c r="E124"/>
      <c r="F124"/>
    </row>
    <row r="125" spans="2:6" x14ac:dyDescent="0.2">
      <c r="B125"/>
      <c r="C125"/>
      <c r="D125"/>
      <c r="E125"/>
      <c r="F125"/>
    </row>
    <row r="126" spans="2:6" x14ac:dyDescent="0.2">
      <c r="B126"/>
      <c r="C126"/>
      <c r="D126"/>
      <c r="E126"/>
      <c r="F126"/>
    </row>
    <row r="127" spans="2:6" x14ac:dyDescent="0.2">
      <c r="B127"/>
      <c r="C127"/>
      <c r="D127"/>
      <c r="E127"/>
      <c r="F127"/>
    </row>
    <row r="128" spans="2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</sheetData>
  <printOptions horizontalCentered="1"/>
  <pageMargins left="0.39370078740157477" right="0.39370078740157477" top="0.68937007874015743" bottom="1.0027559055118109" header="0.39370078740157477" footer="0.49251968503937005"/>
  <pageSetup paperSize="9" fitToWidth="0" fitToHeight="0" pageOrder="overThenDown" orientation="portrait" r:id="rId1"/>
  <headerFooter alignWithMargins="0">
    <oddFooter>&amp;L&amp;10&amp;F.(Franck OURION)&amp;C&amp;10Page &amp;P&amp;R&amp;10STATISTIQUES
MAINTENANCE. QUALITE</oddFooter>
  </headerFooter>
  <colBreaks count="1" manualBreakCount="1">
    <brk id="16" man="1"/>
  </colBreaks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r:id="rId5">
            <anchor moveWithCells="1" sizeWithCells="1">
              <from>
                <xdr:col>1</xdr:col>
                <xdr:colOff>133350</xdr:colOff>
                <xdr:row>5</xdr:row>
                <xdr:rowOff>57150</xdr:rowOff>
              </from>
              <to>
                <xdr:col>3</xdr:col>
                <xdr:colOff>219075</xdr:colOff>
                <xdr:row>8</xdr:row>
                <xdr:rowOff>19050</xdr:rowOff>
              </to>
            </anchor>
          </objectPr>
        </oleObject>
      </mc:Choice>
      <mc:Fallback>
        <oleObject shapeId="1027" r:id="rId4"/>
      </mc:Fallback>
    </mc:AlternateContent>
    <mc:AlternateContent xmlns:mc="http://schemas.openxmlformats.org/markup-compatibility/2006">
      <mc:Choice Requires="x14">
        <oleObject shapeId="1030" r:id="rId6">
          <objectPr defaultSize="0" autoPict="0" r:id="rId7">
            <anchor moveWithCells="1" sizeWithCells="1">
              <from>
                <xdr:col>1</xdr:col>
                <xdr:colOff>247650</xdr:colOff>
                <xdr:row>13</xdr:row>
                <xdr:rowOff>133350</xdr:rowOff>
              </from>
              <to>
                <xdr:col>3</xdr:col>
                <xdr:colOff>514350</xdr:colOff>
                <xdr:row>24</xdr:row>
                <xdr:rowOff>142875</xdr:rowOff>
              </to>
            </anchor>
          </objectPr>
        </oleObject>
      </mc:Choice>
      <mc:Fallback>
        <oleObject shapeId="1030" r:id="rId6"/>
      </mc:Fallback>
    </mc:AlternateContent>
    <mc:AlternateContent xmlns:mc="http://schemas.openxmlformats.org/markup-compatibility/2006">
      <mc:Choice Requires="x14">
        <oleObject shapeId="1028" r:id="rId8">
          <objectPr defaultSize="0" autoPict="0" r:id="rId9">
            <anchor moveWithCells="1" sizeWithCells="1">
              <from>
                <xdr:col>7</xdr:col>
                <xdr:colOff>266700</xdr:colOff>
                <xdr:row>27</xdr:row>
                <xdr:rowOff>66675</xdr:rowOff>
              </from>
              <to>
                <xdr:col>15</xdr:col>
                <xdr:colOff>1057275</xdr:colOff>
                <xdr:row>39</xdr:row>
                <xdr:rowOff>152400</xdr:rowOff>
              </to>
            </anchor>
          </objectPr>
        </oleObject>
      </mc:Choice>
      <mc:Fallback>
        <oleObject shapeId="1028" r:id="rId8"/>
      </mc:Fallback>
    </mc:AlternateContent>
    <mc:AlternateContent xmlns:mc="http://schemas.openxmlformats.org/markup-compatibility/2006">
      <mc:Choice Requires="x14">
        <oleObject shapeId="1026" r:id="rId10">
          <objectPr defaultSize="0" autoPict="0" r:id="rId11">
            <anchor moveWithCells="1" sizeWithCells="1">
              <from>
                <xdr:col>3</xdr:col>
                <xdr:colOff>542925</xdr:colOff>
                <xdr:row>3</xdr:row>
                <xdr:rowOff>66675</xdr:rowOff>
              </from>
              <to>
                <xdr:col>6</xdr:col>
                <xdr:colOff>114300</xdr:colOff>
                <xdr:row>10</xdr:row>
                <xdr:rowOff>85725</xdr:rowOff>
              </to>
            </anchor>
          </objectPr>
        </oleObject>
      </mc:Choice>
      <mc:Fallback>
        <oleObject shapeId="1026" r:id="rId10"/>
      </mc:Fallback>
    </mc:AlternateContent>
    <mc:AlternateContent xmlns:mc="http://schemas.openxmlformats.org/markup-compatibility/2006">
      <mc:Choice Requires="x14">
        <oleObject shapeId="1029" r:id="rId12">
          <objectPr defaultSize="0" autoPict="0" r:id="rId13">
            <anchor moveWithCells="1" sizeWithCells="1">
              <from>
                <xdr:col>1</xdr:col>
                <xdr:colOff>85725</xdr:colOff>
                <xdr:row>29</xdr:row>
                <xdr:rowOff>142875</xdr:rowOff>
              </from>
              <to>
                <xdr:col>4</xdr:col>
                <xdr:colOff>95250</xdr:colOff>
                <xdr:row>46</xdr:row>
                <xdr:rowOff>9525</xdr:rowOff>
              </to>
            </anchor>
          </objectPr>
        </oleObject>
      </mc:Choice>
      <mc:Fallback>
        <oleObject shapeId="1029" r:id="rId12"/>
      </mc:Fallback>
    </mc:AlternateContent>
    <oleObject shapeId="1025" r:id="rId14"/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93"/>
  <sheetViews>
    <sheetView workbookViewId="0">
      <selection activeCell="F14" sqref="F14"/>
    </sheetView>
  </sheetViews>
  <sheetFormatPr baseColWidth="10" defaultRowHeight="12.75" x14ac:dyDescent="0.2"/>
  <cols>
    <col min="1" max="1" width="16.28515625" style="1" customWidth="1"/>
    <col min="2" max="2" width="22.85546875" style="1" customWidth="1"/>
    <col min="3" max="3" width="27.28515625" style="4" customWidth="1"/>
    <col min="4" max="1024" width="11.7109375" customWidth="1"/>
  </cols>
  <sheetData>
    <row r="1" spans="1:3" x14ac:dyDescent="0.2">
      <c r="B1" s="1" t="s">
        <v>3</v>
      </c>
      <c r="C1" s="4" t="s">
        <v>4</v>
      </c>
    </row>
    <row r="2" spans="1:3" x14ac:dyDescent="0.2">
      <c r="B2" s="1" t="s">
        <v>5</v>
      </c>
      <c r="C2" s="4" t="s">
        <v>6</v>
      </c>
    </row>
    <row r="3" spans="1:3" x14ac:dyDescent="0.2">
      <c r="B3" s="1" t="s">
        <v>5</v>
      </c>
      <c r="C3" s="4" t="s">
        <v>7</v>
      </c>
    </row>
    <row r="4" spans="1:3" x14ac:dyDescent="0.2">
      <c r="B4" s="1" t="s">
        <v>5</v>
      </c>
      <c r="C4" s="4" t="s">
        <v>8</v>
      </c>
    </row>
    <row r="5" spans="1:3" x14ac:dyDescent="0.2">
      <c r="B5" s="1" t="s">
        <v>5</v>
      </c>
      <c r="C5" s="4" t="s">
        <v>8</v>
      </c>
    </row>
    <row r="6" spans="1:3" x14ac:dyDescent="0.2">
      <c r="A6" s="1" t="s">
        <v>9</v>
      </c>
      <c r="B6" s="1" t="e">
        <f>FACT(_xlfn.SINGLE(NTent_2))/FACT(_xlfn.SINGLE(NTent_2)-_xlfn.SINGLE(NSuc_2))/FACT(_xlfn.SINGLE(NSuc_2))</f>
        <v>#VALUE!</v>
      </c>
      <c r="C6" s="4" t="s">
        <v>10</v>
      </c>
    </row>
    <row r="7" spans="1:3" x14ac:dyDescent="0.2">
      <c r="A7" s="1" t="s">
        <v>11</v>
      </c>
      <c r="B7" s="1" t="e">
        <f>_xlfn.SINGLE(Combi_2)*(_xlfn.SINGLE(Taux_2)^_xlfn.SINGLE(NSuc_2))*((1-_xlfn.SINGLE(Taux_2))^(_xlfn.SINGLE(NTent_2)-_xlfn.SINGLE(NSuc_2)))</f>
        <v>#VALUE!</v>
      </c>
      <c r="C7" s="4" t="s">
        <v>12</v>
      </c>
    </row>
    <row r="8" spans="1:3" x14ac:dyDescent="0.2">
      <c r="B8" s="1" t="s">
        <v>5</v>
      </c>
      <c r="C8" s="4" t="s">
        <v>13</v>
      </c>
    </row>
    <row r="10" spans="1:3" x14ac:dyDescent="0.2">
      <c r="B10" s="1" t="s">
        <v>14</v>
      </c>
      <c r="C10" s="4" t="s">
        <v>15</v>
      </c>
    </row>
    <row r="11" spans="1:3" x14ac:dyDescent="0.2">
      <c r="B11" s="1" t="s">
        <v>5</v>
      </c>
    </row>
    <row r="12" spans="1:3" x14ac:dyDescent="0.2">
      <c r="B12" s="1" t="s">
        <v>5</v>
      </c>
    </row>
    <row r="13" spans="1:3" x14ac:dyDescent="0.2">
      <c r="A13" s="1" t="s">
        <v>16</v>
      </c>
      <c r="B13" s="1">
        <f>EXP(-_xlfn.SINGLE(Treduit_2)*_xlfn.SINGLE(Treduit_2)/2)*0.39894228</f>
        <v>2.0403598644518231E-21</v>
      </c>
    </row>
    <row r="14" spans="1:3" x14ac:dyDescent="0.2">
      <c r="A14" s="1" t="s">
        <v>17</v>
      </c>
      <c r="B14" s="1">
        <f>0.2316419</f>
        <v>0.23164190000000001</v>
      </c>
    </row>
    <row r="15" spans="1:3" x14ac:dyDescent="0.2">
      <c r="A15" s="1" t="s">
        <v>2</v>
      </c>
      <c r="B15" s="1">
        <f>0.3194/(1+_xlfn.SINGLE(Cst_2)*ABS(_xlfn.SINGLE(Treduit_2)))^1</f>
        <v>9.8604440507218671E-2</v>
      </c>
    </row>
    <row r="16" spans="1:3" x14ac:dyDescent="0.2">
      <c r="B16" s="1">
        <f>-0.3566/(1+_xlfn.SINGLE(Cst_2)*ABS(_xlfn.SINGLE(Treduit_2)))^2</f>
        <v>-3.3986344996514907E-2</v>
      </c>
    </row>
    <row r="17" spans="1:2" x14ac:dyDescent="0.2">
      <c r="B17" s="1">
        <f>1.7815/(1+_xlfn.SINGLE(Cst_2)*ABS(_xlfn.SINGLE(Treduit_2)))^3</f>
        <v>5.2416800816015456E-2</v>
      </c>
    </row>
    <row r="18" spans="1:2" x14ac:dyDescent="0.2">
      <c r="B18" s="1">
        <f>-1.8213/(1+_xlfn.SINGLE(Cst_2)*ABS(_xlfn.SINGLE(Treduit_2)))^4</f>
        <v>-1.6543512852773015E-2</v>
      </c>
    </row>
    <row r="19" spans="1:2" x14ac:dyDescent="0.2">
      <c r="B19" s="1">
        <f>1.3303/(1+_xlfn.SINGLE(Cst_2)*ABS(_xlfn.SINGLE(Treduit_2)))^5</f>
        <v>3.7304171415883571E-3</v>
      </c>
    </row>
    <row r="20" spans="1:2" x14ac:dyDescent="0.2">
      <c r="A20" s="1" t="s">
        <v>18</v>
      </c>
      <c r="B20" s="1">
        <f>_xlfn.SINGLE(Ve_2)*SUM(B15:B19)</f>
        <v>2.1264997897683706E-22</v>
      </c>
    </row>
    <row r="21" spans="1:2" x14ac:dyDescent="0.2">
      <c r="B21" s="1" t="b">
        <v>1</v>
      </c>
    </row>
    <row r="22" spans="1:2" x14ac:dyDescent="0.2">
      <c r="B22" s="1">
        <f>1-_xlfn.SINGLE(Fres_2)</f>
        <v>1</v>
      </c>
    </row>
    <row r="23" spans="1:2" x14ac:dyDescent="0.2">
      <c r="B23" s="1" t="s">
        <v>5</v>
      </c>
    </row>
    <row r="24" spans="1:2" x14ac:dyDescent="0.2">
      <c r="B24" s="1" t="s">
        <v>5</v>
      </c>
    </row>
    <row r="25" spans="1:2" x14ac:dyDescent="0.2">
      <c r="B25" s="1" t="s">
        <v>5</v>
      </c>
    </row>
    <row r="26" spans="1:2" x14ac:dyDescent="0.2">
      <c r="B26" s="1" t="s">
        <v>5</v>
      </c>
    </row>
    <row r="28" spans="1:2" x14ac:dyDescent="0.2">
      <c r="B28" s="1" t="s">
        <v>19</v>
      </c>
    </row>
    <row r="29" spans="1:2" x14ac:dyDescent="0.2">
      <c r="B29" s="1" t="s">
        <v>5</v>
      </c>
    </row>
    <row r="30" spans="1:2" x14ac:dyDescent="0.2">
      <c r="B30" s="1" t="s">
        <v>5</v>
      </c>
    </row>
    <row r="31" spans="1:2" x14ac:dyDescent="0.2">
      <c r="B31" s="1" t="s">
        <v>5</v>
      </c>
    </row>
    <row r="32" spans="1:2" x14ac:dyDescent="0.2">
      <c r="A32" s="1" t="s">
        <v>20</v>
      </c>
      <c r="B32" s="1" t="e">
        <f>SUM(Lni_2)</f>
        <v>#VALUE!</v>
      </c>
    </row>
    <row r="33" spans="1:3" x14ac:dyDescent="0.2">
      <c r="A33" s="1" t="s">
        <v>21</v>
      </c>
      <c r="B33" s="1">
        <f>SUMPRODUCT(Lxi_2,Lni_2)</f>
        <v>0</v>
      </c>
    </row>
    <row r="34" spans="1:3" x14ac:dyDescent="0.2">
      <c r="A34" s="1" t="s">
        <v>22</v>
      </c>
      <c r="B34" s="1" t="e">
        <f>_xlfn.SINGLE(SomP_2)/_xlfn.SINGLE(SomE_2)</f>
        <v>#VALUE!</v>
      </c>
    </row>
    <row r="35" spans="1:3" x14ac:dyDescent="0.2">
      <c r="B35" s="1" t="s">
        <v>5</v>
      </c>
    </row>
    <row r="37" spans="1:3" x14ac:dyDescent="0.2">
      <c r="B37" s="1" t="s">
        <v>23</v>
      </c>
    </row>
    <row r="38" spans="1:3" x14ac:dyDescent="0.2">
      <c r="B38" s="1" t="s">
        <v>5</v>
      </c>
    </row>
    <row r="39" spans="1:3" x14ac:dyDescent="0.2">
      <c r="B39" s="1" t="s">
        <v>5</v>
      </c>
      <c r="C39" s="4" t="s">
        <v>24</v>
      </c>
    </row>
    <row r="40" spans="1:3" x14ac:dyDescent="0.2">
      <c r="B40" s="1" t="s">
        <v>5</v>
      </c>
    </row>
    <row r="41" spans="1:3" x14ac:dyDescent="0.2">
      <c r="A41" s="1" t="s">
        <v>25</v>
      </c>
      <c r="B41" s="1" t="e">
        <f>SUM(Tni_2)</f>
        <v>#VALUE!</v>
      </c>
    </row>
    <row r="42" spans="1:3" x14ac:dyDescent="0.2">
      <c r="A42" s="1" t="s">
        <v>26</v>
      </c>
      <c r="B42" s="1">
        <f>SUMPRODUCT(Txi_2,Tni_2)</f>
        <v>0</v>
      </c>
    </row>
    <row r="43" spans="1:3" x14ac:dyDescent="0.2">
      <c r="A43" s="1" t="s">
        <v>27</v>
      </c>
      <c r="B43" s="1" t="e">
        <f>_xlfn.SINGLE(SomMoy_2)/_xlfn.SINGLE(SomEff_2)</f>
        <v>#VALUE!</v>
      </c>
    </row>
    <row r="44" spans="1:3" x14ac:dyDescent="0.2">
      <c r="A44" s="1" t="s">
        <v>28</v>
      </c>
      <c r="B44" s="1">
        <f>SUMPRODUCT(Txi_2,Tni_2,Txi_2)</f>
        <v>0</v>
      </c>
    </row>
    <row r="45" spans="1:3" x14ac:dyDescent="0.2">
      <c r="A45" s="1" t="s">
        <v>29</v>
      </c>
      <c r="B45" s="1" t="e">
        <f>SQRT((_xlfn.SINGLE(SomC_2)/_xlfn.SINGLE(SomEff_2))-_xlfn.SINGLE(MoyD_2)^2)</f>
        <v>#VALUE!</v>
      </c>
    </row>
    <row r="46" spans="1:3" x14ac:dyDescent="0.2">
      <c r="B46" s="1" t="s">
        <v>5</v>
      </c>
    </row>
    <row r="48" spans="1:3" x14ac:dyDescent="0.2">
      <c r="B48" s="1" t="s">
        <v>30</v>
      </c>
    </row>
    <row r="49" spans="2:2" x14ac:dyDescent="0.2">
      <c r="B49" s="1" t="s">
        <v>5</v>
      </c>
    </row>
    <row r="50" spans="2:2" x14ac:dyDescent="0.2">
      <c r="B50" s="1" t="s">
        <v>5</v>
      </c>
    </row>
    <row r="51" spans="2:2" x14ac:dyDescent="0.2">
      <c r="B51" s="1" t="s">
        <v>5</v>
      </c>
    </row>
    <row r="52" spans="2:2" x14ac:dyDescent="0.2">
      <c r="B52" s="1" t="e">
        <f>(EXP(-_xlfn.SINGLE(la_2))*_xlfn.SINGLE(la_2)^_xlfn.SINGLE(xxx_2))/FACT(_xlfn.SINGLE(xxx_2))</f>
        <v>#VALUE!</v>
      </c>
    </row>
    <row r="53" spans="2:2" x14ac:dyDescent="0.2">
      <c r="B53" s="1" t="s">
        <v>5</v>
      </c>
    </row>
    <row r="55" spans="2:2" x14ac:dyDescent="0.2">
      <c r="B55" s="1" t="s">
        <v>31</v>
      </c>
    </row>
    <row r="56" spans="2:2" x14ac:dyDescent="0.2">
      <c r="B56" s="1" t="s">
        <v>5</v>
      </c>
    </row>
    <row r="57" spans="2:2" x14ac:dyDescent="0.2">
      <c r="B57" s="1" t="s">
        <v>5</v>
      </c>
    </row>
    <row r="58" spans="2:2" x14ac:dyDescent="0.2">
      <c r="B58" s="1" t="s">
        <v>5</v>
      </c>
    </row>
    <row r="59" spans="2:2" x14ac:dyDescent="0.2">
      <c r="B59" s="1" t="s">
        <v>5</v>
      </c>
    </row>
    <row r="60" spans="2:2" x14ac:dyDescent="0.2">
      <c r="B60" s="1" t="s">
        <v>5</v>
      </c>
    </row>
    <row r="61" spans="2:2" x14ac:dyDescent="0.2">
      <c r="B61" s="1">
        <f>(_xlfn.SINGLE(temps_2)-_xlfn.SINGLE(gamaw_2))/_xlfn.SINGLE(etaw_2)</f>
        <v>9.292796086495924E-5</v>
      </c>
    </row>
    <row r="62" spans="2:2" x14ac:dyDescent="0.2">
      <c r="B62" s="1">
        <f>B61^_xlfn.SINGLE(betaw_2)</f>
        <v>9.6399149822474703E-3</v>
      </c>
    </row>
    <row r="63" spans="2:2" x14ac:dyDescent="0.2">
      <c r="B63" s="1">
        <f>EXP(-B62)</f>
        <v>0.99040640005436897</v>
      </c>
    </row>
    <row r="64" spans="2:2" x14ac:dyDescent="0.2">
      <c r="B64" s="1" t="s">
        <v>5</v>
      </c>
    </row>
    <row r="66" spans="2:2" x14ac:dyDescent="0.2">
      <c r="B66" s="1" t="s">
        <v>32</v>
      </c>
    </row>
    <row r="67" spans="2:2" x14ac:dyDescent="0.2">
      <c r="B67" s="1" t="s">
        <v>5</v>
      </c>
    </row>
    <row r="68" spans="2:2" x14ac:dyDescent="0.2">
      <c r="B68" s="1" t="s">
        <v>5</v>
      </c>
    </row>
    <row r="69" spans="2:2" x14ac:dyDescent="0.2">
      <c r="B69" s="1" t="s">
        <v>5</v>
      </c>
    </row>
    <row r="70" spans="2:2" x14ac:dyDescent="0.2">
      <c r="B70" s="1" t="b">
        <v>1</v>
      </c>
    </row>
    <row r="71" spans="2:2" x14ac:dyDescent="0.2">
      <c r="B71" s="1" t="e">
        <f>(_xlfn.SINGLE(Irg_2)-0.3)/(_xlfn.SINGLE(Ncomp_2)+0.4)</f>
        <v>#VALUE!</v>
      </c>
    </row>
    <row r="72" spans="2:2" x14ac:dyDescent="0.2">
      <c r="B72" s="1" t="s">
        <v>5</v>
      </c>
    </row>
    <row r="73" spans="2:2" x14ac:dyDescent="0.2">
      <c r="B73" s="1" t="s">
        <v>5</v>
      </c>
    </row>
    <row r="74" spans="2:2" x14ac:dyDescent="0.2">
      <c r="B74" s="1" t="e">
        <f>_xlfn.SINGLE(Irg_2)/(_xlfn.SINGLE(Ncomp_2)+1)</f>
        <v>#VALUE!</v>
      </c>
    </row>
    <row r="75" spans="2:2" x14ac:dyDescent="0.2">
      <c r="B75" s="1" t="s">
        <v>5</v>
      </c>
    </row>
    <row r="76" spans="2:2" x14ac:dyDescent="0.2">
      <c r="B76" s="1" t="s">
        <v>5</v>
      </c>
    </row>
    <row r="78" spans="2:2" x14ac:dyDescent="0.2">
      <c r="B78" s="1" t="s">
        <v>33</v>
      </c>
    </row>
    <row r="79" spans="2:2" x14ac:dyDescent="0.2">
      <c r="B79" s="1" t="s">
        <v>5</v>
      </c>
    </row>
    <row r="80" spans="2:2" x14ac:dyDescent="0.2">
      <c r="B80" s="1" t="s">
        <v>5</v>
      </c>
    </row>
    <row r="81" spans="1:2" x14ac:dyDescent="0.2">
      <c r="B81" s="1" t="s">
        <v>5</v>
      </c>
    </row>
    <row r="82" spans="1:2" x14ac:dyDescent="0.2">
      <c r="B82" s="1" t="e">
        <f>EXP(-_xlfn.SINGLE(laexp_2)*_xlfn.SINGLE(tpsexp_2))</f>
        <v>#VALUE!</v>
      </c>
    </row>
    <row r="83" spans="1:2" x14ac:dyDescent="0.2">
      <c r="B83" s="1" t="s">
        <v>5</v>
      </c>
    </row>
    <row r="85" spans="1:2" x14ac:dyDescent="0.2">
      <c r="B85" s="1" t="s">
        <v>34</v>
      </c>
    </row>
    <row r="86" spans="1:2" x14ac:dyDescent="0.2">
      <c r="B86" s="1" t="s">
        <v>5</v>
      </c>
    </row>
    <row r="87" spans="1:2" x14ac:dyDescent="0.2">
      <c r="B87" s="1" t="s">
        <v>5</v>
      </c>
    </row>
    <row r="88" spans="1:2" x14ac:dyDescent="0.2">
      <c r="B88" s="1" t="s">
        <v>5</v>
      </c>
    </row>
    <row r="89" spans="1:2" x14ac:dyDescent="0.2">
      <c r="B89" s="1" t="s">
        <v>5</v>
      </c>
    </row>
    <row r="90" spans="1:2" x14ac:dyDescent="0.2">
      <c r="B90" s="1" t="s">
        <v>5</v>
      </c>
    </row>
    <row r="91" spans="1:2" x14ac:dyDescent="0.2">
      <c r="A91" s="1" t="s">
        <v>35</v>
      </c>
      <c r="B91" s="1">
        <f>(_xlfn.SINGLE(Tpf_2)-_xlfn.SINGLE(gamaf_2))/_xlfn.SINGLE(etaf_2)</f>
        <v>9.292796086495924E-5</v>
      </c>
    </row>
    <row r="92" spans="1:2" x14ac:dyDescent="0.2">
      <c r="B92" s="1">
        <f>(_xlfn.SINGLE(betaf_2)/_xlfn.SINGLE(etaf_2))*((_xlfn.SINGLE(weibf_2))^(_xlfn.SINGLE(betaf_2)-1))*EXP(-(_xlfn.SINGLE(weibf_2)^_xlfn.SINGLE(betaf_2)))</f>
        <v>8.5616799342306322</v>
      </c>
    </row>
    <row r="93" spans="1:2" x14ac:dyDescent="0.2">
      <c r="B93" s="1" t="s">
        <v>5</v>
      </c>
    </row>
  </sheetData>
  <printOptions gridLines="1"/>
  <pageMargins left="0.39370078740157477" right="0.39370078740157477" top="0.68937007874015743" bottom="0.68937007874015743" header="0.39370078740157477" footer="0.39370078740157477"/>
  <pageSetup paperSize="0" fitToWidth="0" fitToHeight="0" pageOrder="overThenDown" orientation="portrait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088FCE564414D827E3A007319F9C0" ma:contentTypeVersion="5" ma:contentTypeDescription="Crée un document." ma:contentTypeScope="" ma:versionID="974263b7ef48853ffb38c25dd8544c40">
  <xsd:schema xmlns:xsd="http://www.w3.org/2001/XMLSchema" xmlns:xs="http://www.w3.org/2001/XMLSchema" xmlns:p="http://schemas.microsoft.com/office/2006/metadata/properties" xmlns:ns2="8e8773d4-bb08-4eee-a3f0-a87894a6ceb1" targetNamespace="http://schemas.microsoft.com/office/2006/metadata/properties" ma:root="true" ma:fieldsID="dc9cbee7cc07ae4b5e14fb75851f51ad" ns2:_="">
    <xsd:import namespace="8e8773d4-bb08-4eee-a3f0-a87894a6c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73d4-bb08-4eee-a3f0-a87894a6c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1FFCA4-D0A5-4EFE-A0B6-69399F4F4B35}"/>
</file>

<file path=customXml/itemProps2.xml><?xml version="1.0" encoding="utf-8"?>
<ds:datastoreItem xmlns:ds="http://schemas.openxmlformats.org/officeDocument/2006/customXml" ds:itemID="{9F0EB030-9B78-4BB1-B050-73E4533BA25D}"/>
</file>

<file path=customXml/itemProps3.xml><?xml version="1.0" encoding="utf-8"?>
<ds:datastoreItem xmlns:ds="http://schemas.openxmlformats.org/officeDocument/2006/customXml" ds:itemID="{5E1E1AB8-7071-4DDC-89FB-96086BE2B1A9}"/>
</file>

<file path=docProps/app.xml><?xml version="1.0" encoding="utf-8"?>
<Properties xmlns="http://schemas.openxmlformats.org/officeDocument/2006/extended-properties" xmlns:vt="http://schemas.openxmlformats.org/officeDocument/2006/docPropsVTypes">
  <TotalTime>369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43</vt:i4>
      </vt:variant>
    </vt:vector>
  </HeadingPairs>
  <TitlesOfParts>
    <vt:vector size="45" baseType="lpstr">
      <vt:lpstr>Cours</vt:lpstr>
      <vt:lpstr>STATFONC</vt:lpstr>
      <vt:lpstr>B1</vt:lpstr>
      <vt:lpstr>B2</vt:lpstr>
      <vt:lpstr>B3</vt:lpstr>
      <vt:lpstr>B4</vt:lpstr>
      <vt:lpstr>B5</vt:lpstr>
      <vt:lpstr>B6</vt:lpstr>
      <vt:lpstr>B7</vt:lpstr>
      <vt:lpstr>betaf_2</vt:lpstr>
      <vt:lpstr>betaw_2</vt:lpstr>
      <vt:lpstr>Bnom_2</vt:lpstr>
      <vt:lpstr>Combi_2</vt:lpstr>
      <vt:lpstr>Cst_2</vt:lpstr>
      <vt:lpstr>densWeib_2</vt:lpstr>
      <vt:lpstr>Ecar_2</vt:lpstr>
      <vt:lpstr>EcarC_2</vt:lpstr>
      <vt:lpstr>Expo_2</vt:lpstr>
      <vt:lpstr>fnor_2</vt:lpstr>
      <vt:lpstr>Frep_2</vt:lpstr>
      <vt:lpstr>Fres_2</vt:lpstr>
      <vt:lpstr>M</vt:lpstr>
      <vt:lpstr>m1</vt:lpstr>
      <vt:lpstr>m2</vt:lpstr>
      <vt:lpstr>Moy_2</vt:lpstr>
      <vt:lpstr>MoyC_2</vt:lpstr>
      <vt:lpstr>MoyD_2</vt:lpstr>
      <vt:lpstr>Pois_2</vt:lpstr>
      <vt:lpstr>Proba_2</vt:lpstr>
      <vt:lpstr>S</vt:lpstr>
      <vt:lpstr>s1</vt:lpstr>
      <vt:lpstr>s2</vt:lpstr>
      <vt:lpstr>s3</vt:lpstr>
      <vt:lpstr>SomC_2</vt:lpstr>
      <vt:lpstr>SomE_2</vt:lpstr>
      <vt:lpstr>SomEff_2</vt:lpstr>
      <vt:lpstr>SomMoy_2</vt:lpstr>
      <vt:lpstr>SomP_2</vt:lpstr>
      <vt:lpstr>temps_2</vt:lpstr>
      <vt:lpstr>Tpf_2</vt:lpstr>
      <vt:lpstr>Ve_2</vt:lpstr>
      <vt:lpstr>Weib_2</vt:lpstr>
      <vt:lpstr>weibf_2</vt:lpstr>
      <vt:lpstr>X</vt:lpstr>
      <vt:lpstr>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F.OURION</dc:creator>
  <cp:lastModifiedBy>Franck Ourion</cp:lastModifiedBy>
  <cp:revision>3</cp:revision>
  <cp:lastPrinted>2021-01-12T05:21:42Z</cp:lastPrinted>
  <dcterms:created xsi:type="dcterms:W3CDTF">2021-01-12T05:24:43Z</dcterms:created>
  <dcterms:modified xsi:type="dcterms:W3CDTF">2021-01-12T05:24:49Z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0x010100F00088FCE564414D827E3A007319F9C0</vt:lpwstr>
  </property>
</Properties>
</file>