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_nLa\iut\"/>
    </mc:Choice>
  </mc:AlternateContent>
  <xr:revisionPtr revIDLastSave="0" documentId="8_{FCE65C96-FAAB-42A9-83AD-0458C1BCFDD8}" xr6:coauthVersionLast="47" xr6:coauthVersionMax="47" xr10:uidLastSave="{00000000-0000-0000-0000-000000000000}"/>
  <bookViews>
    <workbookView xWindow="29860" yWindow="-3020" windowWidth="25000" windowHeight="15370" tabRatio="500" activeTab="3" xr2:uid="{00000000-000D-0000-FFFF-FFFF00000000}"/>
  </bookViews>
  <sheets>
    <sheet name="recopie" sheetId="1" r:id="rId1"/>
    <sheet name="graphe" sheetId="2" r:id="rId2"/>
    <sheet name="ex_en_note" sheetId="3" r:id="rId3"/>
    <sheet name="OM_VISSERIE" sheetId="4" r:id="rId4"/>
    <sheet name="OM_NM1" sheetId="5" r:id="rId5"/>
  </sheets>
  <externalReferences>
    <externalReference r:id="rId6"/>
  </externalReferences>
  <definedNames>
    <definedName name="c_mat">ex_en_note!$F$3:$F$8</definedName>
    <definedName name="col_mat">recopie!$B$7:$B$61</definedName>
    <definedName name="col_notes">recopie!$A$7:$A$61</definedName>
    <definedName name="lst_matieres">ex_en_note!$B$3:$B$42</definedName>
    <definedName name="lst_notes">ex_en_note!$A$3:$A$42</definedName>
    <definedName name="moy_mat">ex_en_note!$J$3:$J$8</definedName>
    <definedName name="n_deb">ex_en_note!$E$20:$E$23</definedName>
    <definedName name="n_fin">ex_en_note!$F$20:$F$23</definedName>
    <definedName name="nb_note_mat">ex_en_note!$H$3:$H$8</definedName>
    <definedName name="nb_note_ue">ex_en_note!$F$13:$F$15</definedName>
    <definedName name="NMPICODE">[1]NM!$E$2:$E$1000</definedName>
    <definedName name="prod_moy_coeff">ex_en_note!$K$3:$K$8</definedName>
    <definedName name="QTENMPI">[1]NM!$K$2:$K$1000</definedName>
    <definedName name="s_coeff">ex_en_note!$I$13:$I$15</definedName>
    <definedName name="s_moy_coeff">ex_en_note!$J$13:$J$15</definedName>
    <definedName name="s_note_mat">ex_en_note!$I$3:$I$8</definedName>
    <definedName name="s_note_ue">ex_en_note!$G$13:$G$15</definedName>
    <definedName name="syn_matieres">ex_en_note!$E$3:$E$8</definedName>
    <definedName name="syn_ue">ex_en_note!$E$13:$E$15</definedName>
    <definedName name="ue">ex_en_note!$G$3:$G$8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" i="4" l="1"/>
  <c r="H3" i="4"/>
  <c r="H4" i="4"/>
  <c r="H5" i="4"/>
  <c r="H6" i="4"/>
  <c r="H7" i="4"/>
  <c r="H8" i="4"/>
  <c r="H9" i="4"/>
  <c r="H10" i="4"/>
  <c r="H11" i="4"/>
  <c r="H23" i="4" s="1"/>
  <c r="H12" i="4"/>
  <c r="H13" i="4"/>
  <c r="H14" i="4"/>
  <c r="H15" i="4"/>
  <c r="H16" i="4"/>
  <c r="H17" i="4"/>
  <c r="H18" i="4"/>
  <c r="H19" i="4"/>
  <c r="H20" i="4"/>
  <c r="H21" i="4"/>
  <c r="H22" i="4"/>
  <c r="D50" i="4"/>
  <c r="I3" i="3" a="1"/>
  <c r="I8" i="3" s="1"/>
  <c r="H3" i="3" a="1"/>
  <c r="H5" i="3" s="1"/>
  <c r="D6" i="2"/>
  <c r="D7" i="2" s="1"/>
  <c r="D5" i="2"/>
  <c r="H5" i="2" s="1"/>
  <c r="H4" i="2"/>
  <c r="D4" i="2"/>
  <c r="H3" i="2"/>
  <c r="G3" i="2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C35" i="1"/>
  <c r="D35" i="1" s="1"/>
  <c r="C29" i="1"/>
  <c r="D29" i="1" s="1"/>
  <c r="C23" i="1"/>
  <c r="D23" i="1" s="1"/>
  <c r="C17" i="1"/>
  <c r="D17" i="1" s="1"/>
  <c r="C11" i="1"/>
  <c r="D11" i="1" s="1"/>
  <c r="J10" i="1"/>
  <c r="J9" i="1"/>
  <c r="C3" i="1"/>
  <c r="C10" i="1" s="1"/>
  <c r="D10" i="1" s="1"/>
  <c r="D2" i="1"/>
  <c r="C2" i="1"/>
  <c r="D8" i="2" l="1"/>
  <c r="H7" i="2"/>
  <c r="C16" i="1"/>
  <c r="D16" i="1" s="1"/>
  <c r="C22" i="1"/>
  <c r="D22" i="1" s="1"/>
  <c r="C28" i="1"/>
  <c r="D28" i="1" s="1"/>
  <c r="C34" i="1"/>
  <c r="D34" i="1" s="1"/>
  <c r="H6" i="3"/>
  <c r="H7" i="3"/>
  <c r="H8" i="3"/>
  <c r="H6" i="2"/>
  <c r="I3" i="3"/>
  <c r="J3" i="3" s="1" a="1"/>
  <c r="C12" i="1"/>
  <c r="D12" i="1" s="1"/>
  <c r="C30" i="1"/>
  <c r="D30" i="1" s="1"/>
  <c r="C8" i="1"/>
  <c r="D8" i="1" s="1"/>
  <c r="C19" i="1"/>
  <c r="D19" i="1" s="1"/>
  <c r="C25" i="1"/>
  <c r="D25" i="1" s="1"/>
  <c r="C31" i="1"/>
  <c r="D31" i="1" s="1"/>
  <c r="I5" i="3"/>
  <c r="I6" i="3"/>
  <c r="I4" i="3"/>
  <c r="C13" i="1"/>
  <c r="D13" i="1" s="1"/>
  <c r="C37" i="1"/>
  <c r="D37" i="1" s="1"/>
  <c r="C9" i="1"/>
  <c r="D9" i="1" s="1"/>
  <c r="C14" i="1"/>
  <c r="D14" i="1" s="1"/>
  <c r="C20" i="1"/>
  <c r="D20" i="1" s="1"/>
  <c r="C26" i="1"/>
  <c r="D26" i="1" s="1"/>
  <c r="C32" i="1"/>
  <c r="D32" i="1" s="1"/>
  <c r="H3" i="3"/>
  <c r="I7" i="3"/>
  <c r="C7" i="1"/>
  <c r="D7" i="1" s="1"/>
  <c r="C24" i="1"/>
  <c r="D24" i="1" s="1"/>
  <c r="C36" i="1"/>
  <c r="D36" i="1" s="1"/>
  <c r="C15" i="1"/>
  <c r="D15" i="1" s="1"/>
  <c r="C21" i="1"/>
  <c r="D21" i="1" s="1"/>
  <c r="C27" i="1"/>
  <c r="D27" i="1" s="1"/>
  <c r="C33" i="1"/>
  <c r="D33" i="1" s="1"/>
  <c r="H4" i="3"/>
  <c r="C18" i="1"/>
  <c r="D18" i="1" s="1"/>
  <c r="J7" i="3" l="1"/>
  <c r="J3" i="3"/>
  <c r="J8" i="3"/>
  <c r="J6" i="3"/>
  <c r="J5" i="3"/>
  <c r="J4" i="3"/>
  <c r="D9" i="2"/>
  <c r="D10" i="2" s="1"/>
  <c r="D11" i="2" s="1"/>
  <c r="D12" i="2" s="1"/>
  <c r="D13" i="2" s="1"/>
  <c r="H8" i="2"/>
  <c r="H9" i="2" l="1"/>
  <c r="D14" i="2"/>
  <c r="D15" i="2" s="1"/>
  <c r="D16" i="2" s="1"/>
  <c r="D17" i="2" s="1"/>
  <c r="D18" i="2" s="1"/>
  <c r="D19" i="2" s="1"/>
  <c r="D20" i="2" s="1"/>
  <c r="D21" i="2" s="1"/>
  <c r="D22" i="2" s="1"/>
  <c r="D23" i="2" s="1"/>
  <c r="K3" i="3" a="1"/>
  <c r="K8" i="3" l="1"/>
  <c r="K7" i="3"/>
  <c r="K6" i="3"/>
  <c r="K5" i="3"/>
  <c r="K4" i="3"/>
  <c r="K3" i="3"/>
  <c r="H10" i="2"/>
  <c r="D24" i="2"/>
  <c r="D25" i="2" s="1"/>
  <c r="D26" i="2" s="1"/>
  <c r="D27" i="2" s="1"/>
  <c r="D28" i="2" s="1"/>
  <c r="D29" i="2" s="1"/>
  <c r="D30" i="2" s="1"/>
  <c r="D31" i="2" s="1"/>
  <c r="D32" i="2" s="1"/>
  <c r="D33" i="2" s="1"/>
  <c r="D34" i="2" l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H11" i="2"/>
  <c r="H12" i="2" l="1"/>
  <c r="D54" i="2"/>
  <c r="D55" i="2" s="1"/>
  <c r="D56" i="2" s="1"/>
  <c r="D57" i="2" s="1"/>
  <c r="D58" i="2" s="1"/>
  <c r="D59" i="2" s="1"/>
  <c r="D60" i="2" s="1"/>
  <c r="D61" i="2" s="1"/>
  <c r="D62" i="2" s="1"/>
  <c r="D63" i="2" s="1"/>
  <c r="D64" i="2" l="1"/>
  <c r="D65" i="2" s="1"/>
  <c r="D66" i="2" s="1"/>
  <c r="D67" i="2" s="1"/>
  <c r="D68" i="2" s="1"/>
  <c r="H13" i="2"/>
  <c r="H14" i="2" l="1"/>
  <c r="D69" i="2"/>
  <c r="D70" i="2" s="1"/>
  <c r="D71" i="2" s="1"/>
  <c r="D72" i="2" s="1"/>
  <c r="D73" i="2" s="1"/>
  <c r="D74" i="2" l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H15" i="2"/>
  <c r="H16" i="2" l="1"/>
  <c r="D104" i="2"/>
  <c r="D105" i="2" s="1"/>
  <c r="D106" i="2" s="1"/>
  <c r="D107" i="2" s="1"/>
  <c r="D10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" authorId="0" shapeId="0" xr:uid="{00000000-0006-0000-0000-000002000000}">
      <text>
        <r>
          <rPr>
            <sz val="10"/>
            <color rgb="FF000000"/>
            <rFont val="Arial"/>
            <charset val="1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Saisir aaaa dans la cellule A40 pour tester</t>
        </r>
      </text>
    </comment>
    <comment ref="C2" authorId="0" shapeId="0" xr:uid="{00000000-0006-0000-0000-000001000000}">
      <text>
        <r>
          <rPr>
            <sz val="10"/>
            <color rgb="FF000000"/>
            <rFont val="Arial"/>
            <charset val="1"/>
          </rPr>
  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Tester la différence entre NB et NBVAL
</t>
        </r>
      </text>
    </comment>
    <comment ref="J9" authorId="0" shapeId="0" xr:uid="{00000000-0006-0000-0000-000003000000}">
      <text>
        <r>
          <rPr>
            <sz val="10"/>
            <color rgb="FF000000"/>
            <rFont val="Arial"/>
            <charset val="1"/>
          </rPr>
  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Tester la différence entre NB et NBVAL
</t>
        </r>
      </text>
    </comment>
    <comment ref="J17" authorId="0" shapeId="0" xr:uid="{00000000-0006-0000-0000-000004000000}">
      <text>
        <r>
          <rPr>
            <sz val="10"/>
            <color rgb="FF000000"/>
            <rFont val="Arial"/>
            <charset val="1"/>
          </rPr>
  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Tester la différence entre NB et NBVAL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3" authorId="0" shapeId="0" xr:uid="{00000000-0006-0000-0200-000001000000}">
      <text>
        <r>
          <rPr>
            <sz val="10"/>
            <color rgb="FF000000"/>
            <rFont val="Arial"/>
            <charset val="1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La matière (syn_matieres ou E2) est recherchée dans la plage lst_matieres, à chaque occurrence ou à chaque fois qu’elle est trouvée, on ajoute 1. On compte ici le nombre de «math» dans la liste lst_matiere. Une fois recopiée vers le bas, c’est la matière stat qui est recherchée.</t>
        </r>
      </text>
    </comment>
    <comment ref="I3" authorId="0" shapeId="0" xr:uid="{00000000-0006-0000-0200-000003000000}">
      <text>
        <r>
          <rPr>
            <sz val="10"/>
            <color rgb="FF000000"/>
            <rFont val="Arial"/>
            <charset val="1"/>
          </rPr>
  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On fait la même chose que NB.SI, sauf que plutôt d’incrémenter un compteur de 1, on va sommer les notes de la liste lst-notes qui correspondent à la matière syn_matieres, cad (12 +16 +11 + 15 + 18 + 13 + 8 + 10) pour un recherche manuelle de la matière math
</t>
        </r>
      </text>
    </comment>
    <comment ref="H4" authorId="0" shapeId="0" xr:uid="{00000000-0006-0000-0200-000002000000}">
      <text>
        <r>
          <rPr>
            <sz val="10"/>
            <color rgb="FF000000"/>
            <rFont val="Arial"/>
            <charset val="1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On note que sur les lignes recopiées, les formules sont grisées</t>
        </r>
      </text>
    </comment>
  </commentList>
</comments>
</file>

<file path=xl/sharedStrings.xml><?xml version="1.0" encoding="utf-8"?>
<sst xmlns="http://schemas.openxmlformats.org/spreadsheetml/2006/main" count="500" uniqueCount="208">
  <si>
    <t>avec NB</t>
  </si>
  <si>
    <t>avec NBVAL</t>
  </si>
  <si>
    <t>Avec des noms</t>
  </si>
  <si>
    <t>Nb note dans tableau A4 à  B60</t>
  </si>
  <si>
    <t>nommer la plage A7:A61</t>
  </si>
  <si>
    <t>Moyenne générale</t>
  </si>
  <si>
    <t xml:space="preserve"> Formules…Gestionnaire de noms</t>
  </si>
  <si>
    <t>… pour visualiser la liste des noms existants</t>
  </si>
  <si>
    <t xml:space="preserve"> Formules…Définir un nom</t>
  </si>
  <si>
    <t>… pour ajouter un nom à la cellule active ou à une sélection de cellules (plage)</t>
  </si>
  <si>
    <t>Note</t>
  </si>
  <si>
    <t>Matière</t>
  </si>
  <si>
    <t>Ecart = note - moyenne</t>
  </si>
  <si>
    <t>Ecart &gt;0 ?</t>
  </si>
  <si>
    <t>Ecart &gt;0</t>
  </si>
  <si>
    <t>col_notes</t>
  </si>
  <si>
    <t>col_mat</t>
  </si>
  <si>
    <t>ecart_note_moyenne</t>
  </si>
  <si>
    <t>ecart_sup_a_0</t>
  </si>
  <si>
    <t>math</t>
  </si>
  <si>
    <t>stat</t>
  </si>
  <si>
    <t>Nb note dans tableau</t>
  </si>
  <si>
    <t>info</t>
  </si>
  <si>
    <t>Nommer la moyenne générale (H10) avec le nom rmoy</t>
  </si>
  <si>
    <t>meca</t>
  </si>
  <si>
    <t>Nommer la plage E7:E61 ave le nom sépcifié en jaune dans la cellule E6</t>
  </si>
  <si>
    <t>… pour documenter vos noms</t>
  </si>
  <si>
    <t>elec</t>
  </si>
  <si>
    <t>Faire de même avec F7:F61</t>
  </si>
  <si>
    <t>Saisir les formule en E7 et F7 avec des noms</t>
  </si>
  <si>
    <t>trh</t>
  </si>
  <si>
    <t>Nb notes supérieures à la moyenne</t>
  </si>
  <si>
    <t>Pourcentage</t>
  </si>
  <si>
    <t>TABLEAU 1</t>
  </si>
  <si>
    <t>TABLEAU 2</t>
  </si>
  <si>
    <t>t</t>
  </si>
  <si>
    <t>tc</t>
  </si>
  <si>
    <t>dN(tc)</t>
  </si>
  <si>
    <t>Cum DN(tc)</t>
  </si>
  <si>
    <t>DN cumulé</t>
  </si>
  <si>
    <t xml:space="preserve">TABLEAU 1 </t>
  </si>
  <si>
    <t xml:space="preserve">Tracer Cum DN(Tc) en fonction de tc </t>
  </si>
  <si>
    <t>Tracer DN cumulé en fonction de t</t>
  </si>
  <si>
    <t>Cacluler la fiabilité R(t) = N(t) / N(t=0)</t>
  </si>
  <si>
    <t>Calculer le taux de défaillance (taux de mortalité) en fonction du temps</t>
  </si>
  <si>
    <t>Calculer le MTTF (Espérance de vie moyenne)</t>
  </si>
  <si>
    <t>A quel âge atteint-on 50% des décès ? Pourquoi est-ce différent du MTTF</t>
  </si>
  <si>
    <t>coef</t>
  </si>
  <si>
    <t>ue</t>
  </si>
  <si>
    <t>Nb de notes</t>
  </si>
  <si>
    <t>Somme des notes</t>
  </si>
  <si>
    <t>moyenne</t>
  </si>
  <si>
    <t>prod_moy_coef</t>
  </si>
  <si>
    <t>Dans le tableau de gauche, la matière ou ressource est affectée d'une et une seule UE, ce qui permet de calculer facilement la moyenne de chaque UE</t>
  </si>
  <si>
    <t>lst_notes</t>
  </si>
  <si>
    <t>lst_matieres</t>
  </si>
  <si>
    <t>syn_matieres</t>
  </si>
  <si>
    <t>c_mat</t>
  </si>
  <si>
    <t>nb_note_mat</t>
  </si>
  <si>
    <t>s_note_mat</t>
  </si>
  <si>
    <t>moy_mat</t>
  </si>
  <si>
    <t>prod_moy_coeff</t>
  </si>
  <si>
    <t>Dans le BUT, chaque ressource a un coefficient pour chacune des 5 UE ou compétences)</t>
  </si>
  <si>
    <t xml:space="preserve">UE </t>
  </si>
  <si>
    <t>somme des notes</t>
  </si>
  <si>
    <t>Somme coef/ue</t>
  </si>
  <si>
    <t>Somme des prod moy*coef</t>
  </si>
  <si>
    <t>Moyenne UE</t>
  </si>
  <si>
    <t>syn_ue</t>
  </si>
  <si>
    <t>nb_note_ue</t>
  </si>
  <si>
    <t>s_note_ue</t>
  </si>
  <si>
    <t>s_coeff</t>
  </si>
  <si>
    <t>s_moy_coeff</t>
  </si>
  <si>
    <t>Début</t>
  </si>
  <si>
    <t>Fin</t>
  </si>
  <si>
    <t>nb de notes &lt;n_deb</t>
  </si>
  <si>
    <t>nb de notes &lt;ou égale a 5</t>
  </si>
  <si>
    <t>nb de notes</t>
  </si>
  <si>
    <t>n_deb</t>
  </si>
  <si>
    <t>n_fin</t>
  </si>
  <si>
    <t>Moy Sup à 10</t>
  </si>
  <si>
    <t>Moyenne UE &gt; 8</t>
  </si>
  <si>
    <t>Passage</t>
  </si>
  <si>
    <t>Générer une série de notes de 0 à 20 dans un tableau dans lequel les notes seront dans une plage nommée</t>
  </si>
  <si>
    <t>Calculer le nombre d'occurrence de chaque note (nombre de notes identiques) --&gt; On appelle ce tableau distribution des notes en nombre</t>
  </si>
  <si>
    <t>Calculer le pourcentage que représente chaque note  --&gt; On appelle ce tableau distribution des notes en fréquence ou densité de probabilité</t>
  </si>
  <si>
    <t>Tracer le graphe en fréquence</t>
  </si>
  <si>
    <t>Ajouter une colonne qui cumule la fréquence ou pourcentage ou probabilité cumulé de chaque note --&gt; Si on regarde la ligne de la note 8 par exemple on a 32% de notes qui sont &lt;= 8</t>
  </si>
  <si>
    <t>Tracer le graphe qui repésente les notes (f et F)</t>
  </si>
  <si>
    <t>Libellé</t>
  </si>
  <si>
    <t>Notes de 0 à 20</t>
  </si>
  <si>
    <t>Nb</t>
  </si>
  <si>
    <t>Fréquence f</t>
  </si>
  <si>
    <t>Fréq. Cum. F</t>
  </si>
  <si>
    <t>Nom</t>
  </si>
  <si>
    <t>valeur 1</t>
  </si>
  <si>
    <t>valeur 2</t>
  </si>
  <si>
    <t>valeur 3</t>
  </si>
  <si>
    <t>valeur 4</t>
  </si>
  <si>
    <t>valeur 5</t>
  </si>
  <si>
    <t>valeur 6</t>
  </si>
  <si>
    <t>valeur 7</t>
  </si>
  <si>
    <t>valeur 8</t>
  </si>
  <si>
    <t>valeur 9</t>
  </si>
  <si>
    <t>valeur 10</t>
  </si>
  <si>
    <t>valeur 11</t>
  </si>
  <si>
    <t>valeur 12</t>
  </si>
  <si>
    <t>valeur 13</t>
  </si>
  <si>
    <t>valeur 14</t>
  </si>
  <si>
    <t>valeur 15</t>
  </si>
  <si>
    <t>valeur 16</t>
  </si>
  <si>
    <t>valeur 17</t>
  </si>
  <si>
    <t>valeur 18</t>
  </si>
  <si>
    <t>valeur 19</t>
  </si>
  <si>
    <t>valeur 20</t>
  </si>
  <si>
    <t>somme de nb</t>
  </si>
  <si>
    <t>Martyre</t>
  </si>
  <si>
    <t>Vis M5x8 mm</t>
  </si>
  <si>
    <t>V-M5x8</t>
  </si>
  <si>
    <t>OM</t>
  </si>
  <si>
    <t>Liaison Z et X</t>
  </si>
  <si>
    <t>Liaison X et Y</t>
  </si>
  <si>
    <t>Electronique</t>
  </si>
  <si>
    <t>Axe Z</t>
  </si>
  <si>
    <t>Axe Y Gauche</t>
  </si>
  <si>
    <t>Axe Y Droit</t>
  </si>
  <si>
    <t>Axe X</t>
  </si>
  <si>
    <t>Vis M5x20 mm</t>
  </si>
  <si>
    <t>V-M5x20</t>
  </si>
  <si>
    <t>Vis M5x16 mm</t>
  </si>
  <si>
    <t>V-M5x16</t>
  </si>
  <si>
    <t>Vis M5x10 mm</t>
  </si>
  <si>
    <t>V-M5x10</t>
  </si>
  <si>
    <t>Vis M4x16 mm</t>
  </si>
  <si>
    <t>V-M4x16</t>
  </si>
  <si>
    <t>Vis M4x12 mm</t>
  </si>
  <si>
    <t>V-M4x12</t>
  </si>
  <si>
    <t>Vis M3x40 mm</t>
  </si>
  <si>
    <t>V-M3x40</t>
  </si>
  <si>
    <t>Vis M3x35 mm</t>
  </si>
  <si>
    <t>V-M3x35</t>
  </si>
  <si>
    <t>Vis M3x30 mm</t>
  </si>
  <si>
    <t>V-M3x30</t>
  </si>
  <si>
    <t>Vis M3x16 mm</t>
  </si>
  <si>
    <t>V-M3x16</t>
  </si>
  <si>
    <t>Vis M3x10 mm</t>
  </si>
  <si>
    <t>V-M3x10</t>
  </si>
  <si>
    <t>Vis Agglo bois 40 mm</t>
  </si>
  <si>
    <t>V-M4x10 Agglo</t>
  </si>
  <si>
    <t>Rondelle simple M4</t>
  </si>
  <si>
    <t>R-M4</t>
  </si>
  <si>
    <t>Rondelle simple M3</t>
  </si>
  <si>
    <t>R-M3</t>
  </si>
  <si>
    <t>Rondelle moyenne M5</t>
  </si>
  <si>
    <t>R-M5-M</t>
  </si>
  <si>
    <t>Entretoise M3x5mm</t>
  </si>
  <si>
    <t>E-M3*5mm</t>
  </si>
  <si>
    <t>Ecrou M8</t>
  </si>
  <si>
    <t>E-M8</t>
  </si>
  <si>
    <t>Ecrou M5</t>
  </si>
  <si>
    <t>E-M5</t>
  </si>
  <si>
    <t>Ecrou M4</t>
  </si>
  <si>
    <t>E-M4</t>
  </si>
  <si>
    <t>Ecrou M3-stop</t>
  </si>
  <si>
    <t>E-M3-Stop</t>
  </si>
  <si>
    <t>Ecrou M3</t>
  </si>
  <si>
    <t>Quantité</t>
  </si>
  <si>
    <t>Désignation</t>
  </si>
  <si>
    <t>E-M3</t>
  </si>
  <si>
    <t>ROULEMENT A BILLES 608-ZZ</t>
  </si>
  <si>
    <t>SA-005-RB-608-ZZ--</t>
  </si>
  <si>
    <t>AXE Z</t>
  </si>
  <si>
    <t>AXE Y</t>
  </si>
  <si>
    <t>AXE X</t>
  </si>
  <si>
    <t>DOUILLE A BILLE LM8UU</t>
  </si>
  <si>
    <t>SA-004-LM8UU--</t>
  </si>
  <si>
    <t>Support d'extrémité pour barre lisse 8mm pour profilé 20X20</t>
  </si>
  <si>
    <t>AF-011-I3D-SPA8E</t>
  </si>
  <si>
    <t>AXEY</t>
  </si>
  <si>
    <t>BARRE RONDE LISSE INOX D8 L160</t>
  </si>
  <si>
    <t>SB-002-BRLI-D8-03-160</t>
  </si>
  <si>
    <t>AXEZ</t>
  </si>
  <si>
    <t>TIGE FILETEE M8x150</t>
  </si>
  <si>
    <t>SB-003-TF-M8-03-150</t>
  </si>
  <si>
    <t>TIGE FILETEE M8x400</t>
  </si>
  <si>
    <t>SB-003-TF-M8-02-400</t>
  </si>
  <si>
    <t>AXEX</t>
  </si>
  <si>
    <t>TIGE FILETEE M8x330</t>
  </si>
  <si>
    <t>SB-003-TF-M8-01-330</t>
  </si>
  <si>
    <t>BARRE RONDE LISSE INOX D8 L400</t>
  </si>
  <si>
    <t>SB-002-BRLI-D8-02-400</t>
  </si>
  <si>
    <t>BARRE RONDE LISSE INOX D8 L330</t>
  </si>
  <si>
    <t>SB-002-BRLI-D8-01-330</t>
  </si>
  <si>
    <t>PROFILE ALU 20x20 TYPE B RAINURE 6 MM L50</t>
  </si>
  <si>
    <t>SB-001-PA-20x20-B-R6-02-50</t>
  </si>
  <si>
    <t>AXEXZ</t>
  </si>
  <si>
    <t>PROFILE ALU 20x20 TYPE B RAINURE 6 MM L150</t>
  </si>
  <si>
    <t>SB-001-PA-20x20-B-R6-04-150</t>
  </si>
  <si>
    <t>PROFILE ALU 20x20 TYPE B RAINURE 6 MM L100</t>
  </si>
  <si>
    <t>SB-001-PA-20x20-B-R6-03-100</t>
  </si>
  <si>
    <t>AXEXY</t>
  </si>
  <si>
    <t>PROFILE ALU 20x20 TYPE B RAINURE 6 MM L500</t>
  </si>
  <si>
    <t>SB-001-PA-20x20-B-R6-01-500</t>
  </si>
  <si>
    <t>CHASSIS</t>
  </si>
  <si>
    <t>Code PI</t>
  </si>
  <si>
    <t>SEB</t>
  </si>
  <si>
    <t>SEA</t>
  </si>
  <si>
    <t>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</si>
</sst>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C];[Red]\-#,##0.00\ [$€-40C]"/>
  </numFmts>
  <fonts count="10" x14ac:knownFonts="1">
    <font>
      <sz val="10"/>
      <color rgb="FF000000"/>
      <name val="Arial"/>
      <charset val="1"/>
    </font>
    <font>
      <sz val="11"/>
      <color theme="1"/>
      <name val="Aptos Narrow"/>
      <family val="2"/>
      <scheme val="minor"/>
    </font>
    <font>
      <sz val="10"/>
      <name val="Mangal"/>
      <charset val="1"/>
    </font>
    <font>
      <u/>
      <sz val="10"/>
      <name val="Mangal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charset val="1"/>
    </font>
    <font>
      <b/>
      <sz val="10"/>
      <color rgb="FF000000"/>
      <name val="Arial"/>
      <family val="2"/>
      <charset val="1"/>
    </font>
    <font>
      <sz val="11"/>
      <color theme="1"/>
      <name val="Calibri"/>
    </font>
    <font>
      <sz val="11"/>
      <color rgb="FFC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6E6FF"/>
        <bgColor rgb="FFD9D9D9"/>
      </patternFill>
    </fill>
    <fill>
      <patternFill patternType="solid">
        <fgColor rgb="FFFFC000"/>
        <bgColor rgb="FFFF99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 applyBorder="0" applyProtection="0">
      <alignment horizontal="center"/>
    </xf>
    <xf numFmtId="164" fontId="3" fillId="0" borderId="0" applyBorder="0" applyProtection="0"/>
    <xf numFmtId="0" fontId="2" fillId="0" borderId="0" applyBorder="0" applyProtection="0">
      <alignment horizontal="center" textRotation="90"/>
    </xf>
    <xf numFmtId="0" fontId="8" fillId="0" borderId="0"/>
    <xf numFmtId="0" fontId="1" fillId="0" borderId="0"/>
  </cellStyleXfs>
  <cellXfs count="39">
    <xf numFmtId="0" fontId="0" fillId="0" borderId="0" xfId="0"/>
    <xf numFmtId="0" fontId="6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0" xfId="0" applyFont="1"/>
    <xf numFmtId="0" fontId="4" fillId="2" borderId="0" xfId="0" applyFont="1" applyFill="1"/>
    <xf numFmtId="0" fontId="0" fillId="0" borderId="1" xfId="0" applyBorder="1"/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2" borderId="1" xfId="0" applyFont="1" applyFill="1" applyBorder="1"/>
    <xf numFmtId="0" fontId="0" fillId="2" borderId="0" xfId="0" applyFill="1"/>
    <xf numFmtId="0" fontId="5" fillId="2" borderId="0" xfId="0" applyFont="1" applyFill="1"/>
    <xf numFmtId="0" fontId="0" fillId="4" borderId="1" xfId="0" applyFill="1" applyBorder="1"/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2" xfId="0" applyBorder="1"/>
    <xf numFmtId="0" fontId="7" fillId="0" borderId="1" xfId="0" applyFont="1" applyBorder="1"/>
    <xf numFmtId="0" fontId="0" fillId="2" borderId="1" xfId="0" applyFill="1" applyBorder="1"/>
    <xf numFmtId="0" fontId="0" fillId="4" borderId="0" xfId="0" applyFill="1"/>
    <xf numFmtId="0" fontId="8" fillId="0" borderId="0" xfId="4"/>
    <xf numFmtId="0" fontId="8" fillId="0" borderId="4" xfId="4" applyBorder="1" applyAlignment="1">
      <alignment horizontal="center" vertical="center"/>
    </xf>
    <xf numFmtId="0" fontId="8" fillId="0" borderId="1" xfId="4" applyBorder="1" applyAlignment="1">
      <alignment horizontal="center" vertical="center"/>
    </xf>
    <xf numFmtId="0" fontId="8" fillId="0" borderId="5" xfId="4" applyBorder="1" applyAlignment="1">
      <alignment horizontal="center" vertical="center"/>
    </xf>
    <xf numFmtId="0" fontId="8" fillId="0" borderId="6" xfId="4" applyBorder="1" applyAlignment="1">
      <alignment horizontal="center" vertical="center"/>
    </xf>
    <xf numFmtId="0" fontId="8" fillId="0" borderId="7" xfId="4" applyBorder="1" applyAlignment="1">
      <alignment horizontal="center" vertical="center"/>
    </xf>
    <xf numFmtId="0" fontId="8" fillId="0" borderId="8" xfId="4" applyBorder="1" applyAlignment="1">
      <alignment horizontal="center" vertical="center"/>
    </xf>
    <xf numFmtId="0" fontId="1" fillId="0" borderId="0" xfId="5"/>
    <xf numFmtId="0" fontId="1" fillId="0" borderId="1" xfId="5" applyBorder="1" applyAlignment="1">
      <alignment horizontal="center" vertical="center"/>
    </xf>
    <xf numFmtId="0" fontId="1" fillId="0" borderId="1" xfId="5" applyBorder="1" applyAlignment="1">
      <alignment horizontal="left"/>
    </xf>
    <xf numFmtId="0" fontId="1" fillId="0" borderId="1" xfId="5" applyBorder="1" applyAlignment="1">
      <alignment horizontal="left" vertical="center"/>
    </xf>
    <xf numFmtId="0" fontId="1" fillId="0" borderId="1" xfId="5" applyBorder="1" applyAlignment="1">
      <alignment horizontal="center"/>
    </xf>
    <xf numFmtId="0" fontId="9" fillId="0" borderId="1" xfId="5" applyFont="1" applyBorder="1" applyAlignment="1">
      <alignment horizontal="center" vertical="center"/>
    </xf>
  </cellXfs>
  <cellStyles count="6">
    <cellStyle name="En-tête" xfId="1" xr:uid="{00000000-0005-0000-0000-000006000000}"/>
    <cellStyle name="Normal" xfId="0" builtinId="0"/>
    <cellStyle name="Normal 2" xfId="4" xr:uid="{A7351726-B6C6-43E6-A477-465AF8ADA419}"/>
    <cellStyle name="Normal 3" xfId="5" xr:uid="{F2B76909-D9D8-4AB8-AEC0-76308FDCD3F3}"/>
    <cellStyle name="Résultat2" xfId="2" xr:uid="{00000000-0005-0000-0000-000007000000}"/>
    <cellStyle name="Titre1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E6E6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rot="0"/>
          <a:lstStyle/>
          <a:p>
            <a:pPr>
              <a:defRPr lang="en-US" sz="1400" b="0" strike="noStrike" spc="-1">
                <a:solidFill>
                  <a:srgbClr val="595959"/>
                </a:solidFill>
                <a:latin typeface="Calibri"/>
                <a:ea typeface="Arial"/>
              </a:defRPr>
            </a:pPr>
            <a:r>
              <a:rPr lang="en-US" sz="1400" b="0" strike="noStrike" spc="-1">
                <a:solidFill>
                  <a:srgbClr val="595959"/>
                </a:solidFill>
                <a:latin typeface="Calibri"/>
                <a:ea typeface="Arial"/>
              </a:rPr>
              <a:t>Cum DN(tc) en fonction de tc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Cum DN(tc)</c:v>
          </c:tx>
          <c:spPr>
            <a:ln w="28440" cap="rnd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(graphe!$D$3:$D$108,graphe!$B$3:$B$108)</c:f>
              <c:numCache>
                <c:formatCode>General</c:formatCode>
                <c:ptCount val="212"/>
                <c:pt idx="0">
                  <c:v>0</c:v>
                </c:pt>
                <c:pt idx="1">
                  <c:v>3620</c:v>
                </c:pt>
                <c:pt idx="2">
                  <c:v>4032</c:v>
                </c:pt>
                <c:pt idx="3">
                  <c:v>4186</c:v>
                </c:pt>
                <c:pt idx="4">
                  <c:v>4280</c:v>
                </c:pt>
                <c:pt idx="5">
                  <c:v>4351</c:v>
                </c:pt>
                <c:pt idx="6">
                  <c:v>4408</c:v>
                </c:pt>
                <c:pt idx="7">
                  <c:v>4457</c:v>
                </c:pt>
                <c:pt idx="8">
                  <c:v>4500</c:v>
                </c:pt>
                <c:pt idx="9">
                  <c:v>4540</c:v>
                </c:pt>
                <c:pt idx="10">
                  <c:v>4578</c:v>
                </c:pt>
                <c:pt idx="11">
                  <c:v>4615</c:v>
                </c:pt>
                <c:pt idx="12">
                  <c:v>4653</c:v>
                </c:pt>
                <c:pt idx="13">
                  <c:v>4694</c:v>
                </c:pt>
                <c:pt idx="14">
                  <c:v>4739</c:v>
                </c:pt>
                <c:pt idx="15">
                  <c:v>4789</c:v>
                </c:pt>
                <c:pt idx="16">
                  <c:v>4846</c:v>
                </c:pt>
                <c:pt idx="17">
                  <c:v>4914</c:v>
                </c:pt>
                <c:pt idx="18">
                  <c:v>4993</c:v>
                </c:pt>
                <c:pt idx="19">
                  <c:v>5082</c:v>
                </c:pt>
                <c:pt idx="20">
                  <c:v>5182</c:v>
                </c:pt>
                <c:pt idx="21">
                  <c:v>5289</c:v>
                </c:pt>
                <c:pt idx="22">
                  <c:v>5404</c:v>
                </c:pt>
                <c:pt idx="23">
                  <c:v>5525</c:v>
                </c:pt>
                <c:pt idx="24">
                  <c:v>5652</c:v>
                </c:pt>
                <c:pt idx="25">
                  <c:v>5782</c:v>
                </c:pt>
                <c:pt idx="26">
                  <c:v>5916</c:v>
                </c:pt>
                <c:pt idx="27">
                  <c:v>6054</c:v>
                </c:pt>
                <c:pt idx="28">
                  <c:v>6198</c:v>
                </c:pt>
                <c:pt idx="29">
                  <c:v>6348</c:v>
                </c:pt>
                <c:pt idx="30">
                  <c:v>6504</c:v>
                </c:pt>
                <c:pt idx="31">
                  <c:v>6669</c:v>
                </c:pt>
                <c:pt idx="32">
                  <c:v>6842</c:v>
                </c:pt>
                <c:pt idx="33">
                  <c:v>7024</c:v>
                </c:pt>
                <c:pt idx="34">
                  <c:v>7218</c:v>
                </c:pt>
                <c:pt idx="35">
                  <c:v>7426</c:v>
                </c:pt>
                <c:pt idx="36">
                  <c:v>7647</c:v>
                </c:pt>
                <c:pt idx="37">
                  <c:v>7882</c:v>
                </c:pt>
                <c:pt idx="38">
                  <c:v>8133</c:v>
                </c:pt>
                <c:pt idx="39">
                  <c:v>8417</c:v>
                </c:pt>
                <c:pt idx="40">
                  <c:v>8668</c:v>
                </c:pt>
                <c:pt idx="41">
                  <c:v>8972</c:v>
                </c:pt>
                <c:pt idx="42">
                  <c:v>9299</c:v>
                </c:pt>
                <c:pt idx="43">
                  <c:v>9654</c:v>
                </c:pt>
                <c:pt idx="44">
                  <c:v>10041</c:v>
                </c:pt>
                <c:pt idx="45">
                  <c:v>10465</c:v>
                </c:pt>
                <c:pt idx="46">
                  <c:v>10930</c:v>
                </c:pt>
                <c:pt idx="47">
                  <c:v>11439</c:v>
                </c:pt>
                <c:pt idx="48">
                  <c:v>11995</c:v>
                </c:pt>
                <c:pt idx="49">
                  <c:v>12596</c:v>
                </c:pt>
                <c:pt idx="50">
                  <c:v>13250</c:v>
                </c:pt>
                <c:pt idx="51">
                  <c:v>13956</c:v>
                </c:pt>
                <c:pt idx="52">
                  <c:v>14714</c:v>
                </c:pt>
                <c:pt idx="53">
                  <c:v>15525</c:v>
                </c:pt>
                <c:pt idx="54">
                  <c:v>16395</c:v>
                </c:pt>
                <c:pt idx="55">
                  <c:v>17323</c:v>
                </c:pt>
                <c:pt idx="56">
                  <c:v>18315</c:v>
                </c:pt>
                <c:pt idx="57">
                  <c:v>19368</c:v>
                </c:pt>
                <c:pt idx="58">
                  <c:v>20497</c:v>
                </c:pt>
                <c:pt idx="59">
                  <c:v>21697</c:v>
                </c:pt>
                <c:pt idx="60">
                  <c:v>22965</c:v>
                </c:pt>
                <c:pt idx="61">
                  <c:v>24305</c:v>
                </c:pt>
                <c:pt idx="62">
                  <c:v>25728</c:v>
                </c:pt>
                <c:pt idx="63">
                  <c:v>27228</c:v>
                </c:pt>
                <c:pt idx="64">
                  <c:v>28821</c:v>
                </c:pt>
                <c:pt idx="65">
                  <c:v>30522</c:v>
                </c:pt>
                <c:pt idx="66">
                  <c:v>32328</c:v>
                </c:pt>
                <c:pt idx="67">
                  <c:v>34243</c:v>
                </c:pt>
                <c:pt idx="68">
                  <c:v>36274</c:v>
                </c:pt>
                <c:pt idx="69">
                  <c:v>38427</c:v>
                </c:pt>
                <c:pt idx="70">
                  <c:v>40717</c:v>
                </c:pt>
                <c:pt idx="71">
                  <c:v>43141</c:v>
                </c:pt>
                <c:pt idx="72">
                  <c:v>45710</c:v>
                </c:pt>
                <c:pt idx="73">
                  <c:v>48424</c:v>
                </c:pt>
                <c:pt idx="74">
                  <c:v>51265</c:v>
                </c:pt>
                <c:pt idx="75">
                  <c:v>54246</c:v>
                </c:pt>
                <c:pt idx="76">
                  <c:v>57347</c:v>
                </c:pt>
                <c:pt idx="77">
                  <c:v>60557</c:v>
                </c:pt>
                <c:pt idx="78">
                  <c:v>63841</c:v>
                </c:pt>
                <c:pt idx="79">
                  <c:v>67162</c:v>
                </c:pt>
                <c:pt idx="80">
                  <c:v>70477</c:v>
                </c:pt>
                <c:pt idx="81">
                  <c:v>73752</c:v>
                </c:pt>
                <c:pt idx="82">
                  <c:v>76952</c:v>
                </c:pt>
                <c:pt idx="83">
                  <c:v>80038</c:v>
                </c:pt>
                <c:pt idx="84">
                  <c:v>82950</c:v>
                </c:pt>
                <c:pt idx="85">
                  <c:v>85675</c:v>
                </c:pt>
                <c:pt idx="86">
                  <c:v>88179</c:v>
                </c:pt>
                <c:pt idx="87">
                  <c:v>90433</c:v>
                </c:pt>
                <c:pt idx="88">
                  <c:v>92429</c:v>
                </c:pt>
                <c:pt idx="89">
                  <c:v>94151</c:v>
                </c:pt>
                <c:pt idx="90">
                  <c:v>95603</c:v>
                </c:pt>
                <c:pt idx="91">
                  <c:v>96789</c:v>
                </c:pt>
                <c:pt idx="92">
                  <c:v>97727</c:v>
                </c:pt>
                <c:pt idx="93">
                  <c:v>98444</c:v>
                </c:pt>
                <c:pt idx="94">
                  <c:v>98973</c:v>
                </c:pt>
                <c:pt idx="95">
                  <c:v>99348</c:v>
                </c:pt>
                <c:pt idx="96">
                  <c:v>99601</c:v>
                </c:pt>
                <c:pt idx="97">
                  <c:v>99765</c:v>
                </c:pt>
                <c:pt idx="98">
                  <c:v>99865</c:v>
                </c:pt>
                <c:pt idx="99">
                  <c:v>99923</c:v>
                </c:pt>
                <c:pt idx="100">
                  <c:v>99954</c:v>
                </c:pt>
                <c:pt idx="101">
                  <c:v>99969</c:v>
                </c:pt>
                <c:pt idx="102">
                  <c:v>99981</c:v>
                </c:pt>
                <c:pt idx="103">
                  <c:v>99989</c:v>
                </c:pt>
                <c:pt idx="104">
                  <c:v>99995</c:v>
                </c:pt>
                <c:pt idx="105">
                  <c:v>100000</c:v>
                </c:pt>
                <c:pt idx="106">
                  <c:v>0.5</c:v>
                </c:pt>
                <c:pt idx="107">
                  <c:v>1.5</c:v>
                </c:pt>
                <c:pt idx="108">
                  <c:v>2.5</c:v>
                </c:pt>
                <c:pt idx="109">
                  <c:v>3.5</c:v>
                </c:pt>
                <c:pt idx="110">
                  <c:v>4.5</c:v>
                </c:pt>
                <c:pt idx="111">
                  <c:v>5.5</c:v>
                </c:pt>
                <c:pt idx="112">
                  <c:v>6.5</c:v>
                </c:pt>
                <c:pt idx="113">
                  <c:v>7.5</c:v>
                </c:pt>
                <c:pt idx="114">
                  <c:v>8.5</c:v>
                </c:pt>
                <c:pt idx="115">
                  <c:v>9.5</c:v>
                </c:pt>
                <c:pt idx="116">
                  <c:v>10.5</c:v>
                </c:pt>
                <c:pt idx="117">
                  <c:v>11.5</c:v>
                </c:pt>
                <c:pt idx="118">
                  <c:v>12.5</c:v>
                </c:pt>
                <c:pt idx="119">
                  <c:v>13.5</c:v>
                </c:pt>
                <c:pt idx="120">
                  <c:v>14.5</c:v>
                </c:pt>
                <c:pt idx="121">
                  <c:v>15.5</c:v>
                </c:pt>
                <c:pt idx="122">
                  <c:v>16.5</c:v>
                </c:pt>
                <c:pt idx="123">
                  <c:v>17.5</c:v>
                </c:pt>
                <c:pt idx="124">
                  <c:v>18.5</c:v>
                </c:pt>
                <c:pt idx="125">
                  <c:v>19.5</c:v>
                </c:pt>
                <c:pt idx="126">
                  <c:v>20.5</c:v>
                </c:pt>
                <c:pt idx="127">
                  <c:v>21.5</c:v>
                </c:pt>
                <c:pt idx="128">
                  <c:v>22.5</c:v>
                </c:pt>
                <c:pt idx="129">
                  <c:v>23.5</c:v>
                </c:pt>
                <c:pt idx="130">
                  <c:v>24.5</c:v>
                </c:pt>
                <c:pt idx="131">
                  <c:v>25.5</c:v>
                </c:pt>
                <c:pt idx="132">
                  <c:v>26.5</c:v>
                </c:pt>
                <c:pt idx="133">
                  <c:v>27.5</c:v>
                </c:pt>
                <c:pt idx="134">
                  <c:v>28.5</c:v>
                </c:pt>
                <c:pt idx="135">
                  <c:v>29.5</c:v>
                </c:pt>
                <c:pt idx="136">
                  <c:v>30.5</c:v>
                </c:pt>
                <c:pt idx="137">
                  <c:v>31.5</c:v>
                </c:pt>
                <c:pt idx="138">
                  <c:v>32.5</c:v>
                </c:pt>
                <c:pt idx="139">
                  <c:v>33.5</c:v>
                </c:pt>
                <c:pt idx="140">
                  <c:v>34.5</c:v>
                </c:pt>
                <c:pt idx="141">
                  <c:v>35.5</c:v>
                </c:pt>
                <c:pt idx="142">
                  <c:v>36.5</c:v>
                </c:pt>
                <c:pt idx="143">
                  <c:v>37.5</c:v>
                </c:pt>
                <c:pt idx="144">
                  <c:v>38.5</c:v>
                </c:pt>
                <c:pt idx="145">
                  <c:v>39.5</c:v>
                </c:pt>
                <c:pt idx="146">
                  <c:v>40.5</c:v>
                </c:pt>
                <c:pt idx="147">
                  <c:v>41.5</c:v>
                </c:pt>
                <c:pt idx="148">
                  <c:v>42.5</c:v>
                </c:pt>
                <c:pt idx="149">
                  <c:v>43.5</c:v>
                </c:pt>
                <c:pt idx="150">
                  <c:v>44.5</c:v>
                </c:pt>
                <c:pt idx="151">
                  <c:v>45.5</c:v>
                </c:pt>
                <c:pt idx="152">
                  <c:v>46.5</c:v>
                </c:pt>
                <c:pt idx="153">
                  <c:v>47.5</c:v>
                </c:pt>
                <c:pt idx="154">
                  <c:v>48.5</c:v>
                </c:pt>
                <c:pt idx="155">
                  <c:v>49.5</c:v>
                </c:pt>
                <c:pt idx="156">
                  <c:v>50.5</c:v>
                </c:pt>
                <c:pt idx="157">
                  <c:v>51.5</c:v>
                </c:pt>
                <c:pt idx="158">
                  <c:v>52.5</c:v>
                </c:pt>
                <c:pt idx="159">
                  <c:v>53.5</c:v>
                </c:pt>
                <c:pt idx="160">
                  <c:v>54.5</c:v>
                </c:pt>
                <c:pt idx="161">
                  <c:v>55.5</c:v>
                </c:pt>
                <c:pt idx="162">
                  <c:v>56.5</c:v>
                </c:pt>
                <c:pt idx="163">
                  <c:v>57.5</c:v>
                </c:pt>
                <c:pt idx="164">
                  <c:v>58.5</c:v>
                </c:pt>
                <c:pt idx="165">
                  <c:v>59.5</c:v>
                </c:pt>
                <c:pt idx="166">
                  <c:v>60.5</c:v>
                </c:pt>
                <c:pt idx="167">
                  <c:v>61.5</c:v>
                </c:pt>
                <c:pt idx="168">
                  <c:v>62.5</c:v>
                </c:pt>
                <c:pt idx="169">
                  <c:v>63.5</c:v>
                </c:pt>
                <c:pt idx="170">
                  <c:v>64.5</c:v>
                </c:pt>
                <c:pt idx="171">
                  <c:v>65.5</c:v>
                </c:pt>
                <c:pt idx="172">
                  <c:v>66.5</c:v>
                </c:pt>
                <c:pt idx="173">
                  <c:v>67.5</c:v>
                </c:pt>
                <c:pt idx="174">
                  <c:v>68.5</c:v>
                </c:pt>
                <c:pt idx="175">
                  <c:v>69.5</c:v>
                </c:pt>
                <c:pt idx="176">
                  <c:v>70.5</c:v>
                </c:pt>
                <c:pt idx="177">
                  <c:v>71.5</c:v>
                </c:pt>
                <c:pt idx="178">
                  <c:v>72.5</c:v>
                </c:pt>
                <c:pt idx="179">
                  <c:v>73.5</c:v>
                </c:pt>
                <c:pt idx="180">
                  <c:v>74.5</c:v>
                </c:pt>
                <c:pt idx="181">
                  <c:v>75.5</c:v>
                </c:pt>
                <c:pt idx="182">
                  <c:v>76.5</c:v>
                </c:pt>
                <c:pt idx="183">
                  <c:v>77.5</c:v>
                </c:pt>
                <c:pt idx="184">
                  <c:v>78.5</c:v>
                </c:pt>
                <c:pt idx="185">
                  <c:v>79.5</c:v>
                </c:pt>
                <c:pt idx="186">
                  <c:v>80.5</c:v>
                </c:pt>
                <c:pt idx="187">
                  <c:v>81.5</c:v>
                </c:pt>
                <c:pt idx="188">
                  <c:v>82.5</c:v>
                </c:pt>
                <c:pt idx="189">
                  <c:v>83.5</c:v>
                </c:pt>
                <c:pt idx="190">
                  <c:v>84.5</c:v>
                </c:pt>
                <c:pt idx="191">
                  <c:v>85.5</c:v>
                </c:pt>
                <c:pt idx="192">
                  <c:v>86.5</c:v>
                </c:pt>
                <c:pt idx="193">
                  <c:v>87.5</c:v>
                </c:pt>
                <c:pt idx="194">
                  <c:v>88.5</c:v>
                </c:pt>
                <c:pt idx="195">
                  <c:v>89.5</c:v>
                </c:pt>
                <c:pt idx="196">
                  <c:v>90.5</c:v>
                </c:pt>
                <c:pt idx="197">
                  <c:v>91.5</c:v>
                </c:pt>
                <c:pt idx="198">
                  <c:v>92.5</c:v>
                </c:pt>
                <c:pt idx="199">
                  <c:v>93.5</c:v>
                </c:pt>
                <c:pt idx="200">
                  <c:v>94.5</c:v>
                </c:pt>
                <c:pt idx="201">
                  <c:v>95.5</c:v>
                </c:pt>
                <c:pt idx="202">
                  <c:v>96.5</c:v>
                </c:pt>
                <c:pt idx="203">
                  <c:v>97.5</c:v>
                </c:pt>
                <c:pt idx="204">
                  <c:v>98.5</c:v>
                </c:pt>
                <c:pt idx="205">
                  <c:v>99.5</c:v>
                </c:pt>
                <c:pt idx="206">
                  <c:v>100.5</c:v>
                </c:pt>
                <c:pt idx="207">
                  <c:v>101.5</c:v>
                </c:pt>
                <c:pt idx="208">
                  <c:v>102.5</c:v>
                </c:pt>
                <c:pt idx="209">
                  <c:v>103.5</c:v>
                </c:pt>
                <c:pt idx="210">
                  <c:v>104.5</c:v>
                </c:pt>
                <c:pt idx="211">
                  <c:v>105.5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37-472B-A4B9-AD7C6D404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63518778"/>
        <c:axId val="35336286"/>
      </c:lineChart>
      <c:catAx>
        <c:axId val="6351877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  <a:ea typeface="Arial"/>
              </a:defRPr>
            </a:pPr>
            <a:endParaRPr lang="fr-FR"/>
          </a:p>
        </c:txPr>
        <c:crossAx val="35336286"/>
        <c:crosses val="autoZero"/>
        <c:auto val="1"/>
        <c:lblAlgn val="ctr"/>
        <c:lblOffset val="100"/>
        <c:noMultiLvlLbl val="0"/>
      </c:catAx>
      <c:valAx>
        <c:axId val="3533628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  <a:ea typeface="Arial"/>
              </a:defRPr>
            </a:pPr>
            <a:endParaRPr lang="fr-FR"/>
          </a:p>
        </c:txPr>
        <c:crossAx val="63518778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rot="0"/>
          <a:lstStyle/>
          <a:p>
            <a:pPr>
              <a:defRPr lang="fr-FR" sz="1400" b="0" strike="noStrike" spc="-1">
                <a:solidFill>
                  <a:srgbClr val="595959"/>
                </a:solidFill>
                <a:latin typeface="Calibri"/>
                <a:ea typeface="Arial"/>
              </a:defRPr>
            </a:pPr>
            <a:r>
              <a:rPr lang="fr-FR" sz="1400" b="0" strike="noStrike" spc="-1">
                <a:solidFill>
                  <a:srgbClr val="595959"/>
                </a:solidFill>
                <a:latin typeface="Calibri"/>
                <a:ea typeface="Arial"/>
              </a:rPr>
              <a:t>DN cumulé par tc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80" cap="rnd">
              <a:solidFill>
                <a:srgbClr val="4472C4"/>
              </a:solidFill>
              <a:round/>
            </a:ln>
          </c:spPr>
          <c:marker>
            <c:symbol val="circle"/>
            <c:size val="5"/>
            <c:spPr>
              <a:solidFill>
                <a:srgbClr val="4472C4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graphe!$G$3:$G$16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10</c:v>
                </c:pt>
                <c:pt idx="7">
                  <c:v>20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100</c:v>
                </c:pt>
              </c:numCache>
            </c:numRef>
          </c:xVal>
          <c:yVal>
            <c:numRef>
              <c:f>graphe!$H$3:$H$16</c:f>
              <c:numCache>
                <c:formatCode>General</c:formatCode>
                <c:ptCount val="14"/>
                <c:pt idx="0">
                  <c:v>0</c:v>
                </c:pt>
                <c:pt idx="1">
                  <c:v>3620</c:v>
                </c:pt>
                <c:pt idx="2">
                  <c:v>4032</c:v>
                </c:pt>
                <c:pt idx="3">
                  <c:v>4186</c:v>
                </c:pt>
                <c:pt idx="4">
                  <c:v>4280</c:v>
                </c:pt>
                <c:pt idx="5">
                  <c:v>4351</c:v>
                </c:pt>
                <c:pt idx="6">
                  <c:v>4578</c:v>
                </c:pt>
                <c:pt idx="7">
                  <c:v>5182</c:v>
                </c:pt>
                <c:pt idx="8">
                  <c:v>6504</c:v>
                </c:pt>
                <c:pt idx="9">
                  <c:v>13250</c:v>
                </c:pt>
                <c:pt idx="10">
                  <c:v>22965</c:v>
                </c:pt>
                <c:pt idx="11">
                  <c:v>30522</c:v>
                </c:pt>
                <c:pt idx="12">
                  <c:v>40717</c:v>
                </c:pt>
                <c:pt idx="13">
                  <c:v>99954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F0-4727-BEA2-D54D2254A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884"/>
        <c:axId val="20955295"/>
      </c:scatterChart>
      <c:valAx>
        <c:axId val="432884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  <a:ea typeface="Arial"/>
              </a:defRPr>
            </a:pPr>
            <a:endParaRPr lang="fr-FR"/>
          </a:p>
        </c:txPr>
        <c:crossAx val="20955295"/>
        <c:crosses val="autoZero"/>
        <c:crossBetween val="midCat"/>
      </c:valAx>
      <c:valAx>
        <c:axId val="20955295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  <a:ea typeface="Arial"/>
              </a:defRPr>
            </a:pPr>
            <a:endParaRPr lang="fr-FR"/>
          </a:p>
        </c:txPr>
        <c:crossAx val="432884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9360</xdr:colOff>
      <xdr:row>0</xdr:row>
      <xdr:rowOff>0</xdr:rowOff>
    </xdr:from>
    <xdr:to>
      <xdr:col>17</xdr:col>
      <xdr:colOff>9000</xdr:colOff>
      <xdr:row>16</xdr:row>
      <xdr:rowOff>151920</xdr:rowOff>
    </xdr:to>
    <xdr:graphicFrame macro="">
      <xdr:nvGraphicFramePr>
        <xdr:cNvPr id="2" name="Graphiqu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0</xdr:colOff>
      <xdr:row>0</xdr:row>
      <xdr:rowOff>9360</xdr:rowOff>
    </xdr:from>
    <xdr:to>
      <xdr:col>23</xdr:col>
      <xdr:colOff>736920</xdr:colOff>
      <xdr:row>16</xdr:row>
      <xdr:rowOff>151920</xdr:rowOff>
    </xdr:to>
    <xdr:graphicFrame macro="">
      <xdr:nvGraphicFramePr>
        <xdr:cNvPr id="3" name="Graphiqu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139680</xdr:colOff>
      <xdr:row>41</xdr:row>
      <xdr:rowOff>101520</xdr:rowOff>
    </xdr:from>
    <xdr:to>
      <xdr:col>13</xdr:col>
      <xdr:colOff>712800</xdr:colOff>
      <xdr:row>59</xdr:row>
      <xdr:rowOff>1800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4520" y="7207200"/>
          <a:ext cx="4619160" cy="26434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_nLAb\SAE_FO\2024_NOMENCLATURES_SAEv2.xlsx" TargetMode="External"/><Relationship Id="rId1" Type="http://schemas.openxmlformats.org/officeDocument/2006/relationships/externalLinkPath" Target="/_nLAb/SAE_FO/2024_NOMENCLATURES_SAE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uil1"/>
      <sheetName val="PI_gen"/>
      <sheetName val="NM"/>
      <sheetName val="Feuil3"/>
    </sheetNames>
    <sheetDataSet>
      <sheetData sheetId="0" refreshError="1"/>
      <sheetData sheetId="1" refreshError="1"/>
      <sheetData sheetId="2">
        <row r="2">
          <cell r="E2" t="str">
            <v>SB-001-PA-20x20-B-R6-01-500</v>
          </cell>
          <cell r="K2">
            <v>14</v>
          </cell>
        </row>
        <row r="3">
          <cell r="E3" t="str">
            <v>SB-001-PA-20x20-B-R6-01-500</v>
          </cell>
          <cell r="K3">
            <v>8</v>
          </cell>
        </row>
        <row r="4">
          <cell r="E4" t="str">
            <v>SB-001-PA-20x20-B-R6-02-50</v>
          </cell>
          <cell r="K4">
            <v>16</v>
          </cell>
        </row>
        <row r="5">
          <cell r="E5" t="str">
            <v>SB-001-PA-20x20-B-R6-01-500</v>
          </cell>
          <cell r="K5">
            <v>4</v>
          </cell>
        </row>
        <row r="6">
          <cell r="E6" t="str">
            <v>SB-001-PA-20x20-B-R6-03-100</v>
          </cell>
          <cell r="K6">
            <v>8</v>
          </cell>
        </row>
        <row r="7">
          <cell r="E7" t="str">
            <v>SB-001-PA-20x20-B-R6-04-150</v>
          </cell>
          <cell r="K7">
            <v>4</v>
          </cell>
        </row>
        <row r="8">
          <cell r="E8" t="str">
            <v>SB-001-PA-20x20-B-R6-02-50</v>
          </cell>
          <cell r="K8">
            <v>4</v>
          </cell>
        </row>
        <row r="9">
          <cell r="E9" t="str">
            <v>SB-001-PA-20x20-B-R6-04-150</v>
          </cell>
          <cell r="K9">
            <v>4</v>
          </cell>
        </row>
        <row r="10">
          <cell r="E10" t="str">
            <v>SB-001-PA-20x20-B-R6-02-50</v>
          </cell>
          <cell r="K10">
            <v>4</v>
          </cell>
        </row>
        <row r="11">
          <cell r="E11" t="str">
            <v>SB-002-BRLI-D8-01-330</v>
          </cell>
          <cell r="K11">
            <v>20</v>
          </cell>
        </row>
        <row r="12">
          <cell r="E12" t="str">
            <v>SB-002-BRLI-D8-02-400</v>
          </cell>
          <cell r="K12">
            <v>20</v>
          </cell>
        </row>
        <row r="13">
          <cell r="E13" t="str">
            <v>SB-003-TF-M8-01-330</v>
          </cell>
          <cell r="K13">
            <v>10</v>
          </cell>
        </row>
        <row r="14">
          <cell r="E14" t="str">
            <v>SB-003-TF-M8-02-400</v>
          </cell>
          <cell r="K14">
            <v>10</v>
          </cell>
        </row>
        <row r="15">
          <cell r="E15" t="str">
            <v>SB-003-TF-M8-03-150</v>
          </cell>
          <cell r="K15">
            <v>10</v>
          </cell>
        </row>
        <row r="16">
          <cell r="E16" t="str">
            <v>SB-002-BRLI-D8-03-160</v>
          </cell>
          <cell r="K16">
            <v>20</v>
          </cell>
        </row>
        <row r="17">
          <cell r="E17" t="str">
            <v>AF-011-I3D-SPA8E</v>
          </cell>
          <cell r="K17">
            <v>52</v>
          </cell>
        </row>
        <row r="18">
          <cell r="E18" t="str">
            <v>SA-004-LM8UU--</v>
          </cell>
        </row>
        <row r="19">
          <cell r="E19" t="str">
            <v>SA-004-LM8UU--</v>
          </cell>
        </row>
        <row r="20">
          <cell r="E20" t="str">
            <v>SA-004-LM8UU--</v>
          </cell>
        </row>
        <row r="21">
          <cell r="E21" t="str">
            <v>SA-005-RB-608-ZZ--</v>
          </cell>
        </row>
        <row r="22">
          <cell r="E22" t="str">
            <v>SA-005-RB-608-ZZ--</v>
          </cell>
        </row>
        <row r="23">
          <cell r="E23" t="str">
            <v>SA-005-RB-608-ZZ--</v>
          </cell>
        </row>
        <row r="28">
          <cell r="E28" t="str">
            <v>,</v>
          </cell>
        </row>
        <row r="37">
          <cell r="E37" t="str">
            <v>SA-002-BRLI-D8--</v>
          </cell>
        </row>
        <row r="38">
          <cell r="E38" t="str">
            <v>SA-003-TF-M8--</v>
          </cell>
        </row>
        <row r="39">
          <cell r="E39" t="str">
            <v>SA-004-LM8UU--</v>
          </cell>
        </row>
        <row r="40">
          <cell r="E40" t="str">
            <v>SA-005-RB-608-ZZ--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L61"/>
  <sheetViews>
    <sheetView zoomScaleNormal="100" workbookViewId="0">
      <selection activeCell="H21" sqref="H21"/>
    </sheetView>
  </sheetViews>
  <sheetFormatPr baseColWidth="10" defaultColWidth="11.54296875" defaultRowHeight="12.5" x14ac:dyDescent="0.25"/>
  <cols>
    <col min="1" max="1" width="17.54296875" customWidth="1"/>
    <col min="3" max="3" width="23.1796875" customWidth="1"/>
    <col min="4" max="4" width="13.7265625" customWidth="1"/>
    <col min="5" max="5" width="19.54296875" customWidth="1"/>
    <col min="6" max="6" width="13.7265625" customWidth="1"/>
    <col min="7" max="7" width="17.36328125" customWidth="1"/>
    <col min="8" max="8" width="12.54296875" customWidth="1"/>
    <col min="9" max="9" width="30.08984375" customWidth="1"/>
  </cols>
  <sheetData>
    <row r="1" spans="1:12" x14ac:dyDescent="0.25">
      <c r="C1" s="5" t="s">
        <v>0</v>
      </c>
      <c r="D1" s="5" t="s">
        <v>1</v>
      </c>
      <c r="E1" s="5"/>
      <c r="F1" s="5"/>
      <c r="H1" s="6" t="s">
        <v>2</v>
      </c>
    </row>
    <row r="2" spans="1:12" x14ac:dyDescent="0.25">
      <c r="A2" s="4" t="s">
        <v>3</v>
      </c>
      <c r="B2" s="4"/>
      <c r="C2" s="7">
        <f>COUNT(A7:A61)</f>
        <v>31</v>
      </c>
      <c r="D2">
        <f>COUNTA(A7:A61)</f>
        <v>31</v>
      </c>
      <c r="H2" s="8" t="s">
        <v>4</v>
      </c>
    </row>
    <row r="3" spans="1:12" x14ac:dyDescent="0.25">
      <c r="A3" s="4" t="s">
        <v>5</v>
      </c>
      <c r="B3" s="4"/>
      <c r="C3" s="7">
        <f>AVERAGE(A7:A61)</f>
        <v>10.96774193548387</v>
      </c>
      <c r="I3" s="8" t="s">
        <v>6</v>
      </c>
      <c r="J3" s="8" t="s">
        <v>7</v>
      </c>
    </row>
    <row r="4" spans="1:12" x14ac:dyDescent="0.25">
      <c r="E4" s="6" t="s">
        <v>2</v>
      </c>
      <c r="I4" s="8" t="s">
        <v>8</v>
      </c>
      <c r="J4" s="8" t="s">
        <v>9</v>
      </c>
    </row>
    <row r="5" spans="1:12" ht="13" x14ac:dyDescent="0.25">
      <c r="A5" s="9" t="s">
        <v>10</v>
      </c>
      <c r="B5" s="9" t="s">
        <v>11</v>
      </c>
      <c r="C5" s="10" t="s">
        <v>12</v>
      </c>
      <c r="D5" s="7" t="s">
        <v>13</v>
      </c>
      <c r="E5" t="s">
        <v>12</v>
      </c>
      <c r="F5" t="s">
        <v>14</v>
      </c>
    </row>
    <row r="6" spans="1:12" x14ac:dyDescent="0.25">
      <c r="A6" s="11" t="s">
        <v>15</v>
      </c>
      <c r="B6" s="11" t="s">
        <v>16</v>
      </c>
      <c r="C6" s="10"/>
      <c r="D6" s="7"/>
      <c r="E6" s="12" t="s">
        <v>17</v>
      </c>
      <c r="F6" s="13" t="s">
        <v>18</v>
      </c>
    </row>
    <row r="7" spans="1:12" x14ac:dyDescent="0.25">
      <c r="A7" s="7">
        <v>12</v>
      </c>
      <c r="B7" s="7" t="s">
        <v>19</v>
      </c>
      <c r="C7" s="7">
        <f t="shared" ref="C7:C37" si="0">A7-$C$3</f>
        <v>1.0322580645161299</v>
      </c>
      <c r="D7" s="7" t="str">
        <f t="shared" ref="D7:D38" si="1">IF(C7&gt;0,"OUI","NON")</f>
        <v>OUI</v>
      </c>
    </row>
    <row r="8" spans="1:12" x14ac:dyDescent="0.25">
      <c r="A8" s="7">
        <v>16</v>
      </c>
      <c r="B8" s="7" t="s">
        <v>19</v>
      </c>
      <c r="C8" s="7">
        <f t="shared" si="0"/>
        <v>5.0322580645161299</v>
      </c>
      <c r="D8" s="7" t="str">
        <f t="shared" si="1"/>
        <v>OUI</v>
      </c>
    </row>
    <row r="9" spans="1:12" x14ac:dyDescent="0.25">
      <c r="A9" s="7">
        <v>14</v>
      </c>
      <c r="B9" s="7" t="s">
        <v>20</v>
      </c>
      <c r="C9" s="7">
        <f t="shared" si="0"/>
        <v>3.0322580645161299</v>
      </c>
      <c r="D9" s="7" t="str">
        <f t="shared" si="1"/>
        <v>OUI</v>
      </c>
      <c r="H9" s="3" t="s">
        <v>21</v>
      </c>
      <c r="I9" s="3"/>
      <c r="J9" s="7">
        <f>COUNT(col_notes)</f>
        <v>31</v>
      </c>
    </row>
    <row r="10" spans="1:12" x14ac:dyDescent="0.25">
      <c r="A10" s="7">
        <v>8</v>
      </c>
      <c r="B10" s="7" t="s">
        <v>20</v>
      </c>
      <c r="C10" s="7">
        <f t="shared" si="0"/>
        <v>-2.9677419354838701</v>
      </c>
      <c r="D10" s="7" t="str">
        <f t="shared" si="1"/>
        <v>NON</v>
      </c>
      <c r="H10" s="4" t="s">
        <v>5</v>
      </c>
      <c r="I10" s="4"/>
      <c r="J10" s="7">
        <f>AVERAGE(col_notes)</f>
        <v>10.96774193548387</v>
      </c>
    </row>
    <row r="11" spans="1:12" x14ac:dyDescent="0.25">
      <c r="A11" s="7">
        <v>6</v>
      </c>
      <c r="B11" s="7" t="s">
        <v>22</v>
      </c>
      <c r="C11" s="7">
        <f t="shared" si="0"/>
        <v>-4.9677419354838701</v>
      </c>
      <c r="D11" s="7" t="str">
        <f t="shared" si="1"/>
        <v>NON</v>
      </c>
    </row>
    <row r="12" spans="1:12" x14ac:dyDescent="0.25">
      <c r="A12" s="7">
        <v>13</v>
      </c>
      <c r="B12" s="7" t="s">
        <v>22</v>
      </c>
      <c r="C12" s="7">
        <f t="shared" si="0"/>
        <v>2.0322580645161299</v>
      </c>
      <c r="D12" s="7" t="str">
        <f t="shared" si="1"/>
        <v>OUI</v>
      </c>
      <c r="H12" s="8" t="s">
        <v>23</v>
      </c>
    </row>
    <row r="13" spans="1:12" x14ac:dyDescent="0.25">
      <c r="A13" s="7">
        <v>7</v>
      </c>
      <c r="B13" s="7" t="s">
        <v>24</v>
      </c>
      <c r="C13" s="7">
        <f t="shared" si="0"/>
        <v>-3.9677419354838701</v>
      </c>
      <c r="D13" s="7" t="str">
        <f t="shared" si="1"/>
        <v>NON</v>
      </c>
      <c r="H13" s="8" t="s">
        <v>25</v>
      </c>
      <c r="L13" s="8" t="s">
        <v>26</v>
      </c>
    </row>
    <row r="14" spans="1:12" x14ac:dyDescent="0.25">
      <c r="A14" s="7">
        <v>4</v>
      </c>
      <c r="B14" s="7" t="s">
        <v>27</v>
      </c>
      <c r="C14" s="7">
        <f t="shared" si="0"/>
        <v>-6.9677419354838701</v>
      </c>
      <c r="D14" s="7" t="str">
        <f t="shared" si="1"/>
        <v>NON</v>
      </c>
      <c r="H14" s="8" t="s">
        <v>28</v>
      </c>
    </row>
    <row r="15" spans="1:12" x14ac:dyDescent="0.25">
      <c r="A15" s="7">
        <v>19</v>
      </c>
      <c r="B15" s="7" t="s">
        <v>27</v>
      </c>
      <c r="C15" s="7">
        <f t="shared" si="0"/>
        <v>8.0322580645161299</v>
      </c>
      <c r="D15" s="7" t="str">
        <f t="shared" si="1"/>
        <v>OUI</v>
      </c>
      <c r="H15" s="8" t="s">
        <v>29</v>
      </c>
    </row>
    <row r="16" spans="1:12" x14ac:dyDescent="0.25">
      <c r="A16" s="7">
        <v>10</v>
      </c>
      <c r="B16" s="7" t="s">
        <v>30</v>
      </c>
      <c r="C16" s="7">
        <f t="shared" si="0"/>
        <v>-0.96774193548387011</v>
      </c>
      <c r="D16" s="7" t="str">
        <f t="shared" si="1"/>
        <v>NON</v>
      </c>
    </row>
    <row r="17" spans="1:10" x14ac:dyDescent="0.25">
      <c r="A17" s="7">
        <v>6</v>
      </c>
      <c r="B17" s="7" t="s">
        <v>22</v>
      </c>
      <c r="C17" s="7">
        <f t="shared" si="0"/>
        <v>-4.9677419354838701</v>
      </c>
      <c r="D17" s="7" t="str">
        <f t="shared" si="1"/>
        <v>NON</v>
      </c>
      <c r="H17" s="3" t="s">
        <v>31</v>
      </c>
      <c r="I17" s="3"/>
      <c r="J17" s="14"/>
    </row>
    <row r="18" spans="1:10" x14ac:dyDescent="0.25">
      <c r="A18" s="7">
        <v>5</v>
      </c>
      <c r="B18" s="7" t="s">
        <v>22</v>
      </c>
      <c r="C18" s="7">
        <f t="shared" si="0"/>
        <v>-5.9677419354838701</v>
      </c>
      <c r="D18" s="7" t="str">
        <f t="shared" si="1"/>
        <v>NON</v>
      </c>
      <c r="H18" s="3" t="s">
        <v>32</v>
      </c>
      <c r="I18" s="3"/>
      <c r="J18" s="14"/>
    </row>
    <row r="19" spans="1:10" x14ac:dyDescent="0.25">
      <c r="A19" s="7">
        <v>18</v>
      </c>
      <c r="B19" s="7" t="s">
        <v>30</v>
      </c>
      <c r="C19" s="7">
        <f t="shared" si="0"/>
        <v>7.0322580645161299</v>
      </c>
      <c r="D19" s="7" t="str">
        <f t="shared" si="1"/>
        <v>OUI</v>
      </c>
    </row>
    <row r="20" spans="1:10" x14ac:dyDescent="0.25">
      <c r="A20" s="7">
        <v>12</v>
      </c>
      <c r="B20" s="7" t="s">
        <v>30</v>
      </c>
      <c r="C20" s="7">
        <f t="shared" si="0"/>
        <v>1.0322580645161299</v>
      </c>
      <c r="D20" s="7" t="str">
        <f t="shared" si="1"/>
        <v>OUI</v>
      </c>
    </row>
    <row r="21" spans="1:10" x14ac:dyDescent="0.25">
      <c r="A21" s="7">
        <v>11</v>
      </c>
      <c r="B21" s="7" t="s">
        <v>19</v>
      </c>
      <c r="C21" s="7">
        <f t="shared" si="0"/>
        <v>3.2258064516129892E-2</v>
      </c>
      <c r="D21" s="7" t="str">
        <f t="shared" si="1"/>
        <v>OUI</v>
      </c>
    </row>
    <row r="22" spans="1:10" x14ac:dyDescent="0.25">
      <c r="A22" s="7">
        <v>15</v>
      </c>
      <c r="B22" s="7" t="s">
        <v>19</v>
      </c>
      <c r="C22" s="7">
        <f t="shared" si="0"/>
        <v>4.0322580645161299</v>
      </c>
      <c r="D22" s="7" t="str">
        <f t="shared" si="1"/>
        <v>OUI</v>
      </c>
    </row>
    <row r="23" spans="1:10" x14ac:dyDescent="0.25">
      <c r="A23" s="7">
        <v>14</v>
      </c>
      <c r="B23" s="7" t="s">
        <v>22</v>
      </c>
      <c r="C23" s="7">
        <f t="shared" si="0"/>
        <v>3.0322580645161299</v>
      </c>
      <c r="D23" s="7" t="str">
        <f t="shared" si="1"/>
        <v>OUI</v>
      </c>
    </row>
    <row r="24" spans="1:10" x14ac:dyDescent="0.25">
      <c r="A24" s="7">
        <v>12</v>
      </c>
      <c r="B24" s="7" t="s">
        <v>22</v>
      </c>
      <c r="C24" s="7">
        <f t="shared" si="0"/>
        <v>1.0322580645161299</v>
      </c>
      <c r="D24" s="7" t="str">
        <f t="shared" si="1"/>
        <v>OUI</v>
      </c>
    </row>
    <row r="25" spans="1:10" x14ac:dyDescent="0.25">
      <c r="A25" s="7">
        <v>7</v>
      </c>
      <c r="B25" s="7" t="s">
        <v>22</v>
      </c>
      <c r="C25" s="7">
        <f t="shared" si="0"/>
        <v>-3.9677419354838701</v>
      </c>
      <c r="D25" s="7" t="str">
        <f t="shared" si="1"/>
        <v>NON</v>
      </c>
    </row>
    <row r="26" spans="1:10" x14ac:dyDescent="0.25">
      <c r="A26" s="7">
        <v>2</v>
      </c>
      <c r="B26" s="7" t="s">
        <v>24</v>
      </c>
      <c r="C26" s="7">
        <f t="shared" si="0"/>
        <v>-8.9677419354838701</v>
      </c>
      <c r="D26" s="7" t="str">
        <f t="shared" si="1"/>
        <v>NON</v>
      </c>
    </row>
    <row r="27" spans="1:10" x14ac:dyDescent="0.25">
      <c r="A27" s="7">
        <v>18</v>
      </c>
      <c r="B27" s="7" t="s">
        <v>19</v>
      </c>
      <c r="C27" s="7">
        <f t="shared" si="0"/>
        <v>7.0322580645161299</v>
      </c>
      <c r="D27" s="7" t="str">
        <f t="shared" si="1"/>
        <v>OUI</v>
      </c>
    </row>
    <row r="28" spans="1:10" x14ac:dyDescent="0.25">
      <c r="A28" s="7">
        <v>13</v>
      </c>
      <c r="B28" s="7" t="s">
        <v>19</v>
      </c>
      <c r="C28" s="7">
        <f t="shared" si="0"/>
        <v>2.0322580645161299</v>
      </c>
      <c r="D28" s="7" t="str">
        <f t="shared" si="1"/>
        <v>OUI</v>
      </c>
    </row>
    <row r="29" spans="1:10" x14ac:dyDescent="0.25">
      <c r="A29" s="7">
        <v>11</v>
      </c>
      <c r="B29" s="7" t="s">
        <v>24</v>
      </c>
      <c r="C29" s="7">
        <f t="shared" si="0"/>
        <v>3.2258064516129892E-2</v>
      </c>
      <c r="D29" s="7" t="str">
        <f t="shared" si="1"/>
        <v>OUI</v>
      </c>
    </row>
    <row r="30" spans="1:10" x14ac:dyDescent="0.25">
      <c r="A30" s="7">
        <v>9</v>
      </c>
      <c r="B30" s="7" t="s">
        <v>24</v>
      </c>
      <c r="C30" s="7">
        <f t="shared" si="0"/>
        <v>-1.9677419354838701</v>
      </c>
      <c r="D30" s="7" t="str">
        <f t="shared" si="1"/>
        <v>NON</v>
      </c>
    </row>
    <row r="31" spans="1:10" x14ac:dyDescent="0.25">
      <c r="A31" s="7">
        <v>8</v>
      </c>
      <c r="B31" s="7" t="s">
        <v>19</v>
      </c>
      <c r="C31" s="7">
        <f t="shared" si="0"/>
        <v>-2.9677419354838701</v>
      </c>
      <c r="D31" s="7" t="str">
        <f t="shared" si="1"/>
        <v>NON</v>
      </c>
    </row>
    <row r="32" spans="1:10" x14ac:dyDescent="0.25">
      <c r="A32" s="7">
        <v>10</v>
      </c>
      <c r="B32" s="7" t="s">
        <v>19</v>
      </c>
      <c r="C32" s="7">
        <f t="shared" si="0"/>
        <v>-0.96774193548387011</v>
      </c>
      <c r="D32" s="7" t="str">
        <f t="shared" si="1"/>
        <v>NON</v>
      </c>
    </row>
    <row r="33" spans="1:4" x14ac:dyDescent="0.25">
      <c r="A33" s="7">
        <v>15</v>
      </c>
      <c r="B33" s="7" t="s">
        <v>30</v>
      </c>
      <c r="C33" s="7">
        <f t="shared" si="0"/>
        <v>4.0322580645161299</v>
      </c>
      <c r="D33" s="7" t="str">
        <f t="shared" si="1"/>
        <v>OUI</v>
      </c>
    </row>
    <row r="34" spans="1:4" x14ac:dyDescent="0.25">
      <c r="A34" s="7">
        <v>16</v>
      </c>
      <c r="B34" s="7" t="s">
        <v>30</v>
      </c>
      <c r="C34" s="7">
        <f t="shared" si="0"/>
        <v>5.0322580645161299</v>
      </c>
      <c r="D34" s="7" t="str">
        <f t="shared" si="1"/>
        <v>OUI</v>
      </c>
    </row>
    <row r="35" spans="1:4" x14ac:dyDescent="0.25">
      <c r="A35" s="7">
        <v>11</v>
      </c>
      <c r="B35" s="7" t="s">
        <v>22</v>
      </c>
      <c r="C35" s="7">
        <f t="shared" si="0"/>
        <v>3.2258064516129892E-2</v>
      </c>
      <c r="D35" s="7" t="str">
        <f t="shared" si="1"/>
        <v>OUI</v>
      </c>
    </row>
    <row r="36" spans="1:4" x14ac:dyDescent="0.25">
      <c r="A36" s="7">
        <v>7</v>
      </c>
      <c r="B36" s="7" t="s">
        <v>22</v>
      </c>
      <c r="C36" s="7">
        <f t="shared" si="0"/>
        <v>-3.9677419354838701</v>
      </c>
      <c r="D36" s="7" t="str">
        <f t="shared" si="1"/>
        <v>NON</v>
      </c>
    </row>
    <row r="37" spans="1:4" x14ac:dyDescent="0.25">
      <c r="A37" s="7">
        <v>11</v>
      </c>
      <c r="B37" s="7" t="s">
        <v>27</v>
      </c>
      <c r="C37" s="7">
        <f t="shared" si="0"/>
        <v>3.2258064516129892E-2</v>
      </c>
      <c r="D37" s="7" t="str">
        <f t="shared" si="1"/>
        <v>OUI</v>
      </c>
    </row>
    <row r="38" spans="1:4" x14ac:dyDescent="0.25">
      <c r="A38" s="7"/>
      <c r="B38" s="7"/>
      <c r="C38" s="7"/>
      <c r="D38" s="7" t="str">
        <f t="shared" si="1"/>
        <v>NON</v>
      </c>
    </row>
    <row r="39" spans="1:4" x14ac:dyDescent="0.25">
      <c r="A39" s="7"/>
      <c r="B39" s="7"/>
      <c r="C39" s="7"/>
      <c r="D39" s="7" t="str">
        <f t="shared" ref="D39:D70" si="2">IF(C39&gt;0,"OUI","NON")</f>
        <v>NON</v>
      </c>
    </row>
    <row r="40" spans="1:4" x14ac:dyDescent="0.25">
      <c r="A40" s="7"/>
      <c r="B40" s="7"/>
      <c r="C40" s="7"/>
      <c r="D40" s="7" t="str">
        <f t="shared" si="2"/>
        <v>NON</v>
      </c>
    </row>
    <row r="41" spans="1:4" x14ac:dyDescent="0.25">
      <c r="A41" s="7"/>
      <c r="B41" s="7"/>
      <c r="C41" s="7"/>
      <c r="D41" s="7" t="str">
        <f t="shared" si="2"/>
        <v>NON</v>
      </c>
    </row>
    <row r="42" spans="1:4" x14ac:dyDescent="0.25">
      <c r="A42" s="7"/>
      <c r="B42" s="7"/>
      <c r="C42" s="7"/>
      <c r="D42" s="7" t="str">
        <f t="shared" si="2"/>
        <v>NON</v>
      </c>
    </row>
    <row r="43" spans="1:4" x14ac:dyDescent="0.25">
      <c r="A43" s="7"/>
      <c r="B43" s="7"/>
      <c r="C43" s="7"/>
      <c r="D43" s="7" t="str">
        <f t="shared" si="2"/>
        <v>NON</v>
      </c>
    </row>
    <row r="44" spans="1:4" x14ac:dyDescent="0.25">
      <c r="A44" s="7"/>
      <c r="B44" s="7"/>
      <c r="C44" s="7"/>
      <c r="D44" s="7" t="str">
        <f t="shared" si="2"/>
        <v>NON</v>
      </c>
    </row>
    <row r="45" spans="1:4" x14ac:dyDescent="0.25">
      <c r="A45" s="7"/>
      <c r="B45" s="7"/>
      <c r="C45" s="7"/>
      <c r="D45" s="7" t="str">
        <f t="shared" si="2"/>
        <v>NON</v>
      </c>
    </row>
    <row r="46" spans="1:4" x14ac:dyDescent="0.25">
      <c r="A46" s="7"/>
      <c r="B46" s="7"/>
      <c r="C46" s="7"/>
      <c r="D46" s="7" t="str">
        <f t="shared" si="2"/>
        <v>NON</v>
      </c>
    </row>
    <row r="47" spans="1:4" x14ac:dyDescent="0.25">
      <c r="A47" s="7"/>
      <c r="B47" s="7"/>
      <c r="C47" s="7"/>
      <c r="D47" s="7" t="str">
        <f t="shared" si="2"/>
        <v>NON</v>
      </c>
    </row>
    <row r="48" spans="1:4" x14ac:dyDescent="0.25">
      <c r="A48" s="7"/>
      <c r="B48" s="7"/>
      <c r="C48" s="7"/>
      <c r="D48" s="7" t="str">
        <f t="shared" si="2"/>
        <v>NON</v>
      </c>
    </row>
    <row r="49" spans="1:4" x14ac:dyDescent="0.25">
      <c r="A49" s="7"/>
      <c r="B49" s="7"/>
      <c r="C49" s="7"/>
      <c r="D49" s="7" t="str">
        <f t="shared" si="2"/>
        <v>NON</v>
      </c>
    </row>
    <row r="50" spans="1:4" x14ac:dyDescent="0.25">
      <c r="A50" s="7"/>
      <c r="B50" s="7"/>
      <c r="C50" s="7"/>
      <c r="D50" s="7" t="str">
        <f t="shared" si="2"/>
        <v>NON</v>
      </c>
    </row>
    <row r="51" spans="1:4" x14ac:dyDescent="0.25">
      <c r="A51" s="7"/>
      <c r="B51" s="7"/>
      <c r="C51" s="7"/>
      <c r="D51" s="7" t="str">
        <f t="shared" si="2"/>
        <v>NON</v>
      </c>
    </row>
    <row r="52" spans="1:4" x14ac:dyDescent="0.25">
      <c r="A52" s="7"/>
      <c r="B52" s="7"/>
      <c r="C52" s="7"/>
      <c r="D52" s="7" t="str">
        <f t="shared" si="2"/>
        <v>NON</v>
      </c>
    </row>
    <row r="53" spans="1:4" x14ac:dyDescent="0.25">
      <c r="A53" s="7"/>
      <c r="B53" s="7"/>
      <c r="C53" s="7"/>
      <c r="D53" s="7" t="str">
        <f t="shared" si="2"/>
        <v>NON</v>
      </c>
    </row>
    <row r="54" spans="1:4" x14ac:dyDescent="0.25">
      <c r="A54" s="7"/>
      <c r="B54" s="7"/>
      <c r="C54" s="7"/>
      <c r="D54" s="7" t="str">
        <f t="shared" si="2"/>
        <v>NON</v>
      </c>
    </row>
    <row r="55" spans="1:4" x14ac:dyDescent="0.25">
      <c r="A55" s="7"/>
      <c r="B55" s="7"/>
      <c r="C55" s="7"/>
      <c r="D55" s="7" t="str">
        <f t="shared" si="2"/>
        <v>NON</v>
      </c>
    </row>
    <row r="56" spans="1:4" x14ac:dyDescent="0.25">
      <c r="A56" s="7"/>
      <c r="B56" s="7"/>
      <c r="C56" s="7"/>
      <c r="D56" s="7" t="str">
        <f t="shared" si="2"/>
        <v>NON</v>
      </c>
    </row>
    <row r="57" spans="1:4" x14ac:dyDescent="0.25">
      <c r="A57" s="7"/>
      <c r="B57" s="7"/>
      <c r="C57" s="7"/>
      <c r="D57" s="7" t="str">
        <f t="shared" si="2"/>
        <v>NON</v>
      </c>
    </row>
    <row r="58" spans="1:4" x14ac:dyDescent="0.25">
      <c r="A58" s="7"/>
      <c r="B58" s="7"/>
      <c r="C58" s="7"/>
      <c r="D58" s="7" t="str">
        <f t="shared" si="2"/>
        <v>NON</v>
      </c>
    </row>
    <row r="59" spans="1:4" x14ac:dyDescent="0.25">
      <c r="A59" s="7"/>
      <c r="B59" s="7"/>
      <c r="C59" s="7"/>
      <c r="D59" s="7" t="str">
        <f t="shared" si="2"/>
        <v>NON</v>
      </c>
    </row>
    <row r="60" spans="1:4" x14ac:dyDescent="0.25">
      <c r="A60" s="7"/>
      <c r="B60" s="7"/>
      <c r="C60" s="7"/>
      <c r="D60" s="7" t="str">
        <f t="shared" si="2"/>
        <v>NON</v>
      </c>
    </row>
    <row r="61" spans="1:4" x14ac:dyDescent="0.25">
      <c r="A61" s="7"/>
      <c r="B61" s="7"/>
      <c r="C61" s="7"/>
      <c r="D61" s="7" t="str">
        <f t="shared" si="2"/>
        <v>NON</v>
      </c>
    </row>
  </sheetData>
  <mergeCells count="6">
    <mergeCell ref="H18:I18"/>
    <mergeCell ref="A2:B2"/>
    <mergeCell ref="A3:B3"/>
    <mergeCell ref="H9:I9"/>
    <mergeCell ref="H10:I10"/>
    <mergeCell ref="H17:I17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&amp;CPage &amp;P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H108"/>
  <sheetViews>
    <sheetView zoomScaleNormal="100" workbookViewId="0">
      <selection activeCell="Q27" sqref="Q27"/>
    </sheetView>
  </sheetViews>
  <sheetFormatPr baseColWidth="10" defaultColWidth="10.453125" defaultRowHeight="12.5" x14ac:dyDescent="0.25"/>
  <sheetData>
    <row r="1" spans="1:8" x14ac:dyDescent="0.25">
      <c r="A1" t="s">
        <v>33</v>
      </c>
      <c r="G1" t="s">
        <v>34</v>
      </c>
    </row>
    <row r="2" spans="1:8" ht="26" x14ac:dyDescent="0.25">
      <c r="A2" s="15" t="s">
        <v>35</v>
      </c>
      <c r="B2" s="15" t="s">
        <v>36</v>
      </c>
      <c r="C2" s="15" t="s">
        <v>37</v>
      </c>
      <c r="D2" s="15" t="s">
        <v>38</v>
      </c>
      <c r="G2" s="15" t="s">
        <v>35</v>
      </c>
      <c r="H2" s="15" t="s">
        <v>39</v>
      </c>
    </row>
    <row r="3" spans="1:8" x14ac:dyDescent="0.25">
      <c r="A3" s="16">
        <v>0</v>
      </c>
      <c r="B3" s="16">
        <v>0.5</v>
      </c>
      <c r="C3" s="16">
        <v>3620</v>
      </c>
      <c r="D3" s="16">
        <v>0</v>
      </c>
      <c r="E3" s="16">
        <v>0.5</v>
      </c>
      <c r="G3">
        <f>A3</f>
        <v>0</v>
      </c>
      <c r="H3">
        <f t="shared" ref="H3:H8" si="0">D3</f>
        <v>0</v>
      </c>
    </row>
    <row r="4" spans="1:8" x14ac:dyDescent="0.25">
      <c r="A4" s="16">
        <v>1</v>
      </c>
      <c r="B4" s="16">
        <v>1.5</v>
      </c>
      <c r="C4" s="16">
        <v>412</v>
      </c>
      <c r="D4">
        <f t="shared" ref="D4:D35" si="1">D3+C3</f>
        <v>3620</v>
      </c>
      <c r="E4" s="16">
        <v>1.5</v>
      </c>
      <c r="G4">
        <v>1</v>
      </c>
      <c r="H4">
        <f t="shared" si="0"/>
        <v>3620</v>
      </c>
    </row>
    <row r="5" spans="1:8" x14ac:dyDescent="0.25">
      <c r="A5" s="16">
        <v>2</v>
      </c>
      <c r="B5" s="16">
        <v>2.5</v>
      </c>
      <c r="C5" s="16">
        <v>154</v>
      </c>
      <c r="D5">
        <f t="shared" si="1"/>
        <v>4032</v>
      </c>
      <c r="E5" s="16">
        <v>2.5</v>
      </c>
      <c r="G5">
        <v>2</v>
      </c>
      <c r="H5">
        <f t="shared" si="0"/>
        <v>4032</v>
      </c>
    </row>
    <row r="6" spans="1:8" x14ac:dyDescent="0.25">
      <c r="A6" s="16">
        <v>3</v>
      </c>
      <c r="B6" s="16">
        <v>3.5</v>
      </c>
      <c r="C6" s="16">
        <v>94</v>
      </c>
      <c r="D6">
        <f t="shared" si="1"/>
        <v>4186</v>
      </c>
      <c r="E6" s="16">
        <v>3.5</v>
      </c>
      <c r="G6">
        <v>3</v>
      </c>
      <c r="H6">
        <f t="shared" si="0"/>
        <v>4186</v>
      </c>
    </row>
    <row r="7" spans="1:8" x14ac:dyDescent="0.25">
      <c r="A7" s="16">
        <v>4</v>
      </c>
      <c r="B7" s="16">
        <v>4.5</v>
      </c>
      <c r="C7" s="16">
        <v>71</v>
      </c>
      <c r="D7">
        <f t="shared" si="1"/>
        <v>4280</v>
      </c>
      <c r="E7" s="16">
        <v>4.5</v>
      </c>
      <c r="G7">
        <v>4</v>
      </c>
      <c r="H7">
        <f t="shared" si="0"/>
        <v>4280</v>
      </c>
    </row>
    <row r="8" spans="1:8" x14ac:dyDescent="0.25">
      <c r="A8" s="16">
        <v>5</v>
      </c>
      <c r="B8" s="16">
        <v>5.5</v>
      </c>
      <c r="C8" s="16">
        <v>57</v>
      </c>
      <c r="D8">
        <f t="shared" si="1"/>
        <v>4351</v>
      </c>
      <c r="E8" s="16">
        <v>5.5</v>
      </c>
      <c r="G8">
        <v>5</v>
      </c>
      <c r="H8">
        <f t="shared" si="0"/>
        <v>4351</v>
      </c>
    </row>
    <row r="9" spans="1:8" x14ac:dyDescent="0.25">
      <c r="A9" s="16">
        <v>6</v>
      </c>
      <c r="B9" s="16">
        <v>6.5</v>
      </c>
      <c r="C9" s="16">
        <v>49</v>
      </c>
      <c r="D9">
        <f t="shared" si="1"/>
        <v>4408</v>
      </c>
      <c r="E9" s="16">
        <v>6.5</v>
      </c>
      <c r="G9">
        <v>10</v>
      </c>
      <c r="H9">
        <f>D13</f>
        <v>4578</v>
      </c>
    </row>
    <row r="10" spans="1:8" x14ac:dyDescent="0.25">
      <c r="A10" s="16">
        <v>7</v>
      </c>
      <c r="B10" s="16">
        <v>7.5</v>
      </c>
      <c r="C10" s="16">
        <v>43</v>
      </c>
      <c r="D10">
        <f t="shared" si="1"/>
        <v>4457</v>
      </c>
      <c r="E10" s="16">
        <v>7.5</v>
      </c>
      <c r="G10">
        <v>20</v>
      </c>
      <c r="H10">
        <f>D23</f>
        <v>5182</v>
      </c>
    </row>
    <row r="11" spans="1:8" x14ac:dyDescent="0.25">
      <c r="A11" s="16">
        <v>8</v>
      </c>
      <c r="B11" s="16">
        <v>8.5</v>
      </c>
      <c r="C11" s="16">
        <v>40</v>
      </c>
      <c r="D11">
        <f t="shared" si="1"/>
        <v>4500</v>
      </c>
      <c r="E11" s="16">
        <v>8.5</v>
      </c>
      <c r="G11">
        <v>40</v>
      </c>
      <c r="H11">
        <f>D33</f>
        <v>6504</v>
      </c>
    </row>
    <row r="12" spans="1:8" x14ac:dyDescent="0.25">
      <c r="A12" s="16">
        <v>9</v>
      </c>
      <c r="B12" s="16">
        <v>9.5</v>
      </c>
      <c r="C12" s="16">
        <v>38</v>
      </c>
      <c r="D12">
        <f t="shared" si="1"/>
        <v>4540</v>
      </c>
      <c r="E12" s="16">
        <v>9.5</v>
      </c>
      <c r="G12">
        <v>50</v>
      </c>
      <c r="H12">
        <f>D53</f>
        <v>13250</v>
      </c>
    </row>
    <row r="13" spans="1:8" x14ac:dyDescent="0.25">
      <c r="A13" s="16">
        <v>10</v>
      </c>
      <c r="B13" s="16">
        <v>10.5</v>
      </c>
      <c r="C13" s="16">
        <v>37</v>
      </c>
      <c r="D13">
        <f t="shared" si="1"/>
        <v>4578</v>
      </c>
      <c r="E13" s="16">
        <v>10.5</v>
      </c>
      <c r="G13">
        <v>60</v>
      </c>
      <c r="H13">
        <f>D63</f>
        <v>22965</v>
      </c>
    </row>
    <row r="14" spans="1:8" x14ac:dyDescent="0.25">
      <c r="A14" s="16">
        <v>11</v>
      </c>
      <c r="B14" s="16">
        <v>11.5</v>
      </c>
      <c r="C14" s="16">
        <v>38</v>
      </c>
      <c r="D14">
        <f t="shared" si="1"/>
        <v>4615</v>
      </c>
      <c r="E14" s="16">
        <v>11.5</v>
      </c>
      <c r="G14">
        <v>65</v>
      </c>
      <c r="H14">
        <f>D68</f>
        <v>30522</v>
      </c>
    </row>
    <row r="15" spans="1:8" x14ac:dyDescent="0.25">
      <c r="A15" s="16">
        <v>12</v>
      </c>
      <c r="B15" s="16">
        <v>12.5</v>
      </c>
      <c r="C15" s="16">
        <v>41</v>
      </c>
      <c r="D15">
        <f t="shared" si="1"/>
        <v>4653</v>
      </c>
      <c r="E15" s="16">
        <v>12.5</v>
      </c>
      <c r="G15">
        <v>70</v>
      </c>
      <c r="H15">
        <f>D73</f>
        <v>40717</v>
      </c>
    </row>
    <row r="16" spans="1:8" x14ac:dyDescent="0.25">
      <c r="A16" s="16">
        <v>13</v>
      </c>
      <c r="B16" s="16">
        <v>13.5</v>
      </c>
      <c r="C16" s="16">
        <v>45</v>
      </c>
      <c r="D16">
        <f t="shared" si="1"/>
        <v>4694</v>
      </c>
      <c r="E16" s="16">
        <v>13.5</v>
      </c>
      <c r="G16">
        <v>100</v>
      </c>
      <c r="H16">
        <f>D103</f>
        <v>99954</v>
      </c>
    </row>
    <row r="17" spans="1:8" x14ac:dyDescent="0.25">
      <c r="A17" s="16">
        <v>14</v>
      </c>
      <c r="B17" s="16">
        <v>14.5</v>
      </c>
      <c r="C17" s="16">
        <v>50</v>
      </c>
      <c r="D17">
        <f t="shared" si="1"/>
        <v>4739</v>
      </c>
      <c r="E17" s="16">
        <v>14.5</v>
      </c>
    </row>
    <row r="18" spans="1:8" x14ac:dyDescent="0.25">
      <c r="A18" s="16">
        <v>15</v>
      </c>
      <c r="B18" s="16">
        <v>15.5</v>
      </c>
      <c r="C18" s="16">
        <v>57</v>
      </c>
      <c r="D18">
        <f t="shared" si="1"/>
        <v>4789</v>
      </c>
      <c r="E18" s="16">
        <v>15.5</v>
      </c>
    </row>
    <row r="19" spans="1:8" x14ac:dyDescent="0.25">
      <c r="A19" s="16">
        <v>16</v>
      </c>
      <c r="B19" s="16">
        <v>16.5</v>
      </c>
      <c r="C19" s="16">
        <v>68</v>
      </c>
      <c r="D19">
        <f t="shared" si="1"/>
        <v>4846</v>
      </c>
      <c r="E19" s="16">
        <v>16.5</v>
      </c>
    </row>
    <row r="20" spans="1:8" x14ac:dyDescent="0.25">
      <c r="A20" s="16">
        <v>17</v>
      </c>
      <c r="B20" s="16">
        <v>17.5</v>
      </c>
      <c r="C20" s="16">
        <v>79</v>
      </c>
      <c r="D20">
        <f t="shared" si="1"/>
        <v>4914</v>
      </c>
      <c r="E20" s="16">
        <v>17.5</v>
      </c>
      <c r="G20" t="s">
        <v>40</v>
      </c>
      <c r="H20" t="s">
        <v>41</v>
      </c>
    </row>
    <row r="21" spans="1:8" x14ac:dyDescent="0.25">
      <c r="A21" s="16">
        <v>18</v>
      </c>
      <c r="B21" s="16">
        <v>18.5</v>
      </c>
      <c r="C21" s="16">
        <v>89</v>
      </c>
      <c r="D21">
        <f t="shared" si="1"/>
        <v>4993</v>
      </c>
      <c r="E21" s="16">
        <v>18.5</v>
      </c>
      <c r="G21" t="s">
        <v>34</v>
      </c>
      <c r="H21" t="s">
        <v>42</v>
      </c>
    </row>
    <row r="22" spans="1:8" x14ac:dyDescent="0.25">
      <c r="A22" s="16">
        <v>19</v>
      </c>
      <c r="B22" s="16">
        <v>19.5</v>
      </c>
      <c r="C22" s="16">
        <v>100</v>
      </c>
      <c r="D22">
        <f t="shared" si="1"/>
        <v>5082</v>
      </c>
      <c r="E22" s="16">
        <v>19.5</v>
      </c>
      <c r="H22" t="s">
        <v>43</v>
      </c>
    </row>
    <row r="23" spans="1:8" x14ac:dyDescent="0.25">
      <c r="A23" s="16">
        <v>20</v>
      </c>
      <c r="B23" s="16">
        <v>20.5</v>
      </c>
      <c r="C23" s="16">
        <v>107</v>
      </c>
      <c r="D23">
        <f t="shared" si="1"/>
        <v>5182</v>
      </c>
      <c r="E23" s="16">
        <v>20.5</v>
      </c>
      <c r="H23" t="s">
        <v>44</v>
      </c>
    </row>
    <row r="24" spans="1:8" x14ac:dyDescent="0.25">
      <c r="A24" s="16">
        <v>21</v>
      </c>
      <c r="B24" s="16">
        <v>21.5</v>
      </c>
      <c r="C24" s="16">
        <v>115</v>
      </c>
      <c r="D24">
        <f t="shared" si="1"/>
        <v>5289</v>
      </c>
      <c r="E24" s="16">
        <v>21.5</v>
      </c>
      <c r="H24" t="s">
        <v>45</v>
      </c>
    </row>
    <row r="25" spans="1:8" x14ac:dyDescent="0.25">
      <c r="A25" s="16">
        <v>22</v>
      </c>
      <c r="B25" s="16">
        <v>22.5</v>
      </c>
      <c r="C25" s="16">
        <v>121</v>
      </c>
      <c r="D25">
        <f t="shared" si="1"/>
        <v>5404</v>
      </c>
      <c r="E25" s="16">
        <v>22.5</v>
      </c>
      <c r="H25" t="s">
        <v>46</v>
      </c>
    </row>
    <row r="26" spans="1:8" x14ac:dyDescent="0.25">
      <c r="A26" s="16">
        <v>23</v>
      </c>
      <c r="B26" s="16">
        <v>23.5</v>
      </c>
      <c r="C26" s="16">
        <v>127</v>
      </c>
      <c r="D26">
        <f t="shared" si="1"/>
        <v>5525</v>
      </c>
      <c r="E26" s="16">
        <v>23.5</v>
      </c>
    </row>
    <row r="27" spans="1:8" x14ac:dyDescent="0.25">
      <c r="A27" s="16">
        <v>24</v>
      </c>
      <c r="B27" s="16">
        <v>24.5</v>
      </c>
      <c r="C27" s="16">
        <v>130</v>
      </c>
      <c r="D27">
        <f t="shared" si="1"/>
        <v>5652</v>
      </c>
      <c r="E27" s="16">
        <v>24.5</v>
      </c>
    </row>
    <row r="28" spans="1:8" x14ac:dyDescent="0.25">
      <c r="A28" s="16">
        <v>25</v>
      </c>
      <c r="B28" s="16">
        <v>25.5</v>
      </c>
      <c r="C28" s="16">
        <v>134</v>
      </c>
      <c r="D28">
        <f t="shared" si="1"/>
        <v>5782</v>
      </c>
      <c r="E28" s="16">
        <v>25.5</v>
      </c>
    </row>
    <row r="29" spans="1:8" x14ac:dyDescent="0.25">
      <c r="A29" s="16">
        <v>26</v>
      </c>
      <c r="B29" s="16">
        <v>26.5</v>
      </c>
      <c r="C29" s="16">
        <v>138</v>
      </c>
      <c r="D29">
        <f t="shared" si="1"/>
        <v>5916</v>
      </c>
      <c r="E29" s="16">
        <v>26.5</v>
      </c>
    </row>
    <row r="30" spans="1:8" x14ac:dyDescent="0.25">
      <c r="A30" s="16">
        <v>27</v>
      </c>
      <c r="B30" s="16">
        <v>27.5</v>
      </c>
      <c r="C30" s="16">
        <v>144</v>
      </c>
      <c r="D30">
        <f t="shared" si="1"/>
        <v>6054</v>
      </c>
      <c r="E30" s="16">
        <v>27.5</v>
      </c>
    </row>
    <row r="31" spans="1:8" x14ac:dyDescent="0.25">
      <c r="A31" s="16">
        <v>28</v>
      </c>
      <c r="B31" s="16">
        <v>28.5</v>
      </c>
      <c r="C31" s="16">
        <v>150</v>
      </c>
      <c r="D31">
        <f t="shared" si="1"/>
        <v>6198</v>
      </c>
      <c r="E31" s="16">
        <v>28.5</v>
      </c>
    </row>
    <row r="32" spans="1:8" x14ac:dyDescent="0.25">
      <c r="A32" s="16">
        <v>29</v>
      </c>
      <c r="B32" s="16">
        <v>29.5</v>
      </c>
      <c r="C32" s="16">
        <v>156</v>
      </c>
      <c r="D32">
        <f t="shared" si="1"/>
        <v>6348</v>
      </c>
      <c r="E32" s="16">
        <v>29.5</v>
      </c>
    </row>
    <row r="33" spans="1:5" x14ac:dyDescent="0.25">
      <c r="A33" s="16">
        <v>30</v>
      </c>
      <c r="B33" s="16">
        <v>30.5</v>
      </c>
      <c r="C33" s="16">
        <v>165</v>
      </c>
      <c r="D33">
        <f t="shared" si="1"/>
        <v>6504</v>
      </c>
      <c r="E33" s="16">
        <v>30.5</v>
      </c>
    </row>
    <row r="34" spans="1:5" x14ac:dyDescent="0.25">
      <c r="A34" s="16">
        <v>31</v>
      </c>
      <c r="B34" s="16">
        <v>31.5</v>
      </c>
      <c r="C34" s="16">
        <v>173</v>
      </c>
      <c r="D34">
        <f t="shared" si="1"/>
        <v>6669</v>
      </c>
      <c r="E34" s="16">
        <v>31.5</v>
      </c>
    </row>
    <row r="35" spans="1:5" x14ac:dyDescent="0.25">
      <c r="A35" s="16">
        <v>32</v>
      </c>
      <c r="B35" s="16">
        <v>32.5</v>
      </c>
      <c r="C35" s="16">
        <v>182</v>
      </c>
      <c r="D35">
        <f t="shared" si="1"/>
        <v>6842</v>
      </c>
      <c r="E35" s="16">
        <v>32.5</v>
      </c>
    </row>
    <row r="36" spans="1:5" x14ac:dyDescent="0.25">
      <c r="A36" s="16">
        <v>33</v>
      </c>
      <c r="B36" s="16">
        <v>33.5</v>
      </c>
      <c r="C36" s="16">
        <v>194</v>
      </c>
      <c r="D36">
        <f t="shared" ref="D36:D67" si="2">D35+C35</f>
        <v>7024</v>
      </c>
      <c r="E36" s="16">
        <v>33.5</v>
      </c>
    </row>
    <row r="37" spans="1:5" x14ac:dyDescent="0.25">
      <c r="A37" s="16">
        <v>34</v>
      </c>
      <c r="B37" s="16">
        <v>34.5</v>
      </c>
      <c r="C37" s="16">
        <v>208</v>
      </c>
      <c r="D37">
        <f t="shared" si="2"/>
        <v>7218</v>
      </c>
      <c r="E37" s="16">
        <v>34.5</v>
      </c>
    </row>
    <row r="38" spans="1:5" x14ac:dyDescent="0.25">
      <c r="A38" s="16">
        <v>35</v>
      </c>
      <c r="B38" s="16">
        <v>35.5</v>
      </c>
      <c r="C38" s="16">
        <v>221</v>
      </c>
      <c r="D38">
        <f t="shared" si="2"/>
        <v>7426</v>
      </c>
      <c r="E38" s="16">
        <v>35.5</v>
      </c>
    </row>
    <row r="39" spans="1:5" x14ac:dyDescent="0.25">
      <c r="A39" s="16">
        <v>36</v>
      </c>
      <c r="B39" s="16">
        <v>36.5</v>
      </c>
      <c r="C39" s="16">
        <v>235</v>
      </c>
      <c r="D39">
        <f t="shared" si="2"/>
        <v>7647</v>
      </c>
      <c r="E39" s="16">
        <v>36.5</v>
      </c>
    </row>
    <row r="40" spans="1:5" x14ac:dyDescent="0.25">
      <c r="A40" s="16">
        <v>37</v>
      </c>
      <c r="B40" s="16">
        <v>37.5</v>
      </c>
      <c r="C40" s="16">
        <v>251</v>
      </c>
      <c r="D40">
        <f t="shared" si="2"/>
        <v>7882</v>
      </c>
      <c r="E40" s="16">
        <v>37.5</v>
      </c>
    </row>
    <row r="41" spans="1:5" x14ac:dyDescent="0.25">
      <c r="A41" s="16">
        <v>38</v>
      </c>
      <c r="B41" s="16">
        <v>38.5</v>
      </c>
      <c r="C41" s="16">
        <v>284</v>
      </c>
      <c r="D41">
        <f t="shared" si="2"/>
        <v>8133</v>
      </c>
      <c r="E41" s="16">
        <v>38.5</v>
      </c>
    </row>
    <row r="42" spans="1:5" x14ac:dyDescent="0.25">
      <c r="A42" s="16">
        <v>39</v>
      </c>
      <c r="B42" s="16">
        <v>39.5</v>
      </c>
      <c r="C42" s="16">
        <v>251</v>
      </c>
      <c r="D42">
        <f t="shared" si="2"/>
        <v>8417</v>
      </c>
      <c r="E42" s="16">
        <v>39.5</v>
      </c>
    </row>
    <row r="43" spans="1:5" x14ac:dyDescent="0.25">
      <c r="A43" s="16">
        <v>40</v>
      </c>
      <c r="B43" s="16">
        <v>40.5</v>
      </c>
      <c r="C43" s="16">
        <v>304</v>
      </c>
      <c r="D43">
        <f t="shared" si="2"/>
        <v>8668</v>
      </c>
      <c r="E43" s="16">
        <v>40.5</v>
      </c>
    </row>
    <row r="44" spans="1:5" x14ac:dyDescent="0.25">
      <c r="A44" s="16">
        <v>41</v>
      </c>
      <c r="B44" s="16">
        <v>41.5</v>
      </c>
      <c r="C44" s="16">
        <v>327</v>
      </c>
      <c r="D44">
        <f t="shared" si="2"/>
        <v>8972</v>
      </c>
      <c r="E44" s="16">
        <v>41.5</v>
      </c>
    </row>
    <row r="45" spans="1:5" x14ac:dyDescent="0.25">
      <c r="A45" s="16">
        <v>42</v>
      </c>
      <c r="B45" s="16">
        <v>42.5</v>
      </c>
      <c r="C45" s="16">
        <v>355</v>
      </c>
      <c r="D45">
        <f t="shared" si="2"/>
        <v>9299</v>
      </c>
      <c r="E45" s="16">
        <v>42.5</v>
      </c>
    </row>
    <row r="46" spans="1:5" x14ac:dyDescent="0.25">
      <c r="A46" s="16">
        <v>43</v>
      </c>
      <c r="B46" s="16">
        <v>43.5</v>
      </c>
      <c r="C46" s="16">
        <v>387</v>
      </c>
      <c r="D46">
        <f t="shared" si="2"/>
        <v>9654</v>
      </c>
      <c r="E46" s="16">
        <v>43.5</v>
      </c>
    </row>
    <row r="47" spans="1:5" x14ac:dyDescent="0.25">
      <c r="A47" s="16">
        <v>44</v>
      </c>
      <c r="B47" s="16">
        <v>44.5</v>
      </c>
      <c r="C47" s="16">
        <v>424</v>
      </c>
      <c r="D47">
        <f t="shared" si="2"/>
        <v>10041</v>
      </c>
      <c r="E47" s="16">
        <v>44.5</v>
      </c>
    </row>
    <row r="48" spans="1:5" x14ac:dyDescent="0.25">
      <c r="A48" s="16">
        <v>45</v>
      </c>
      <c r="B48" s="16">
        <v>45.5</v>
      </c>
      <c r="C48" s="16">
        <v>465</v>
      </c>
      <c r="D48">
        <f t="shared" si="2"/>
        <v>10465</v>
      </c>
      <c r="E48" s="16">
        <v>45.5</v>
      </c>
    </row>
    <row r="49" spans="1:5" x14ac:dyDescent="0.25">
      <c r="A49" s="16">
        <v>46</v>
      </c>
      <c r="B49" s="16">
        <v>46.5</v>
      </c>
      <c r="C49" s="16">
        <v>509</v>
      </c>
      <c r="D49">
        <f t="shared" si="2"/>
        <v>10930</v>
      </c>
      <c r="E49" s="16">
        <v>46.5</v>
      </c>
    </row>
    <row r="50" spans="1:5" x14ac:dyDescent="0.25">
      <c r="A50" s="16">
        <v>47</v>
      </c>
      <c r="B50" s="16">
        <v>47.5</v>
      </c>
      <c r="C50" s="16">
        <v>556</v>
      </c>
      <c r="D50">
        <f t="shared" si="2"/>
        <v>11439</v>
      </c>
      <c r="E50" s="16">
        <v>47.5</v>
      </c>
    </row>
    <row r="51" spans="1:5" x14ac:dyDescent="0.25">
      <c r="A51" s="16">
        <v>48</v>
      </c>
      <c r="B51" s="16">
        <v>48.5</v>
      </c>
      <c r="C51" s="16">
        <v>601</v>
      </c>
      <c r="D51">
        <f t="shared" si="2"/>
        <v>11995</v>
      </c>
      <c r="E51" s="16">
        <v>48.5</v>
      </c>
    </row>
    <row r="52" spans="1:5" x14ac:dyDescent="0.25">
      <c r="A52" s="16">
        <v>49</v>
      </c>
      <c r="B52" s="16">
        <v>49.5</v>
      </c>
      <c r="C52" s="16">
        <v>654</v>
      </c>
      <c r="D52">
        <f t="shared" si="2"/>
        <v>12596</v>
      </c>
      <c r="E52" s="16">
        <v>49.5</v>
      </c>
    </row>
    <row r="53" spans="1:5" x14ac:dyDescent="0.25">
      <c r="A53" s="16">
        <v>50</v>
      </c>
      <c r="B53" s="16">
        <v>50.5</v>
      </c>
      <c r="C53" s="16">
        <v>706</v>
      </c>
      <c r="D53">
        <f t="shared" si="2"/>
        <v>13250</v>
      </c>
      <c r="E53" s="16">
        <v>50.5</v>
      </c>
    </row>
    <row r="54" spans="1:5" x14ac:dyDescent="0.25">
      <c r="A54" s="16">
        <v>51</v>
      </c>
      <c r="B54" s="16">
        <v>51.5</v>
      </c>
      <c r="C54" s="16">
        <v>758</v>
      </c>
      <c r="D54">
        <f t="shared" si="2"/>
        <v>13956</v>
      </c>
      <c r="E54" s="16">
        <v>51.5</v>
      </c>
    </row>
    <row r="55" spans="1:5" x14ac:dyDescent="0.25">
      <c r="A55" s="16">
        <v>52</v>
      </c>
      <c r="B55" s="16">
        <v>52.5</v>
      </c>
      <c r="C55" s="16">
        <v>811</v>
      </c>
      <c r="D55">
        <f t="shared" si="2"/>
        <v>14714</v>
      </c>
      <c r="E55" s="16">
        <v>52.5</v>
      </c>
    </row>
    <row r="56" spans="1:5" x14ac:dyDescent="0.25">
      <c r="A56" s="16">
        <v>53</v>
      </c>
      <c r="B56" s="16">
        <v>53.5</v>
      </c>
      <c r="C56" s="16">
        <v>870</v>
      </c>
      <c r="D56">
        <f t="shared" si="2"/>
        <v>15525</v>
      </c>
      <c r="E56" s="16">
        <v>53.5</v>
      </c>
    </row>
    <row r="57" spans="1:5" x14ac:dyDescent="0.25">
      <c r="A57" s="16">
        <v>54</v>
      </c>
      <c r="B57" s="16">
        <v>54.5</v>
      </c>
      <c r="C57" s="16">
        <v>928</v>
      </c>
      <c r="D57">
        <f t="shared" si="2"/>
        <v>16395</v>
      </c>
      <c r="E57" s="16">
        <v>54.5</v>
      </c>
    </row>
    <row r="58" spans="1:5" x14ac:dyDescent="0.25">
      <c r="A58" s="16">
        <v>55</v>
      </c>
      <c r="B58" s="16">
        <v>55.5</v>
      </c>
      <c r="C58" s="16">
        <v>992</v>
      </c>
      <c r="D58">
        <f t="shared" si="2"/>
        <v>17323</v>
      </c>
      <c r="E58" s="16">
        <v>55.5</v>
      </c>
    </row>
    <row r="59" spans="1:5" x14ac:dyDescent="0.25">
      <c r="A59" s="16">
        <v>56</v>
      </c>
      <c r="B59" s="16">
        <v>56.5</v>
      </c>
      <c r="C59" s="16">
        <v>1053</v>
      </c>
      <c r="D59">
        <f t="shared" si="2"/>
        <v>18315</v>
      </c>
      <c r="E59" s="16">
        <v>56.5</v>
      </c>
    </row>
    <row r="60" spans="1:5" x14ac:dyDescent="0.25">
      <c r="A60" s="16">
        <v>57</v>
      </c>
      <c r="B60" s="16">
        <v>57.5</v>
      </c>
      <c r="C60" s="16">
        <v>1129</v>
      </c>
      <c r="D60">
        <f t="shared" si="2"/>
        <v>19368</v>
      </c>
      <c r="E60" s="16">
        <v>57.5</v>
      </c>
    </row>
    <row r="61" spans="1:5" x14ac:dyDescent="0.25">
      <c r="A61" s="16">
        <v>58</v>
      </c>
      <c r="B61" s="16">
        <v>58.5</v>
      </c>
      <c r="C61" s="16">
        <v>1200</v>
      </c>
      <c r="D61">
        <f t="shared" si="2"/>
        <v>20497</v>
      </c>
      <c r="E61" s="16">
        <v>58.5</v>
      </c>
    </row>
    <row r="62" spans="1:5" x14ac:dyDescent="0.25">
      <c r="A62" s="16">
        <v>59</v>
      </c>
      <c r="B62" s="16">
        <v>59.5</v>
      </c>
      <c r="C62" s="16">
        <v>1268</v>
      </c>
      <c r="D62">
        <f t="shared" si="2"/>
        <v>21697</v>
      </c>
      <c r="E62" s="16">
        <v>59.5</v>
      </c>
    </row>
    <row r="63" spans="1:5" x14ac:dyDescent="0.25">
      <c r="A63" s="16">
        <v>60</v>
      </c>
      <c r="B63" s="16">
        <v>60.5</v>
      </c>
      <c r="C63" s="16">
        <v>1340</v>
      </c>
      <c r="D63">
        <f t="shared" si="2"/>
        <v>22965</v>
      </c>
      <c r="E63" s="16">
        <v>60.5</v>
      </c>
    </row>
    <row r="64" spans="1:5" x14ac:dyDescent="0.25">
      <c r="A64" s="16">
        <v>61</v>
      </c>
      <c r="B64" s="16">
        <v>61.5</v>
      </c>
      <c r="C64" s="16">
        <v>1423</v>
      </c>
      <c r="D64">
        <f t="shared" si="2"/>
        <v>24305</v>
      </c>
      <c r="E64" s="16">
        <v>61.5</v>
      </c>
    </row>
    <row r="65" spans="1:5" x14ac:dyDescent="0.25">
      <c r="A65" s="16">
        <v>62</v>
      </c>
      <c r="B65" s="16">
        <v>62.5</v>
      </c>
      <c r="C65" s="16">
        <v>1500</v>
      </c>
      <c r="D65">
        <f t="shared" si="2"/>
        <v>25728</v>
      </c>
      <c r="E65" s="16">
        <v>62.5</v>
      </c>
    </row>
    <row r="66" spans="1:5" x14ac:dyDescent="0.25">
      <c r="A66" s="16">
        <v>63</v>
      </c>
      <c r="B66" s="16">
        <v>63.5</v>
      </c>
      <c r="C66" s="16">
        <v>1593</v>
      </c>
      <c r="D66">
        <f t="shared" si="2"/>
        <v>27228</v>
      </c>
      <c r="E66" s="16">
        <v>63.5</v>
      </c>
    </row>
    <row r="67" spans="1:5" x14ac:dyDescent="0.25">
      <c r="A67" s="16">
        <v>64</v>
      </c>
      <c r="B67" s="16">
        <v>64.5</v>
      </c>
      <c r="C67" s="16">
        <v>1701</v>
      </c>
      <c r="D67">
        <f t="shared" si="2"/>
        <v>28821</v>
      </c>
      <c r="E67" s="16">
        <v>64.5</v>
      </c>
    </row>
    <row r="68" spans="1:5" x14ac:dyDescent="0.25">
      <c r="A68" s="16">
        <v>65</v>
      </c>
      <c r="B68" s="16">
        <v>65.5</v>
      </c>
      <c r="C68" s="16">
        <v>1806</v>
      </c>
      <c r="D68">
        <f t="shared" ref="D68:D99" si="3">D67+C67</f>
        <v>30522</v>
      </c>
      <c r="E68" s="16">
        <v>65.5</v>
      </c>
    </row>
    <row r="69" spans="1:5" x14ac:dyDescent="0.25">
      <c r="A69" s="16">
        <v>66</v>
      </c>
      <c r="B69" s="16">
        <v>66.5</v>
      </c>
      <c r="C69" s="16">
        <v>1915</v>
      </c>
      <c r="D69">
        <f t="shared" si="3"/>
        <v>32328</v>
      </c>
      <c r="E69" s="16">
        <v>66.5</v>
      </c>
    </row>
    <row r="70" spans="1:5" x14ac:dyDescent="0.25">
      <c r="A70" s="16">
        <v>67</v>
      </c>
      <c r="B70" s="16">
        <v>67.5</v>
      </c>
      <c r="C70" s="16">
        <v>2031</v>
      </c>
      <c r="D70">
        <f t="shared" si="3"/>
        <v>34243</v>
      </c>
      <c r="E70" s="16">
        <v>67.5</v>
      </c>
    </row>
    <row r="71" spans="1:5" x14ac:dyDescent="0.25">
      <c r="A71" s="16">
        <v>68</v>
      </c>
      <c r="B71" s="16">
        <v>68.5</v>
      </c>
      <c r="C71" s="16">
        <v>2153</v>
      </c>
      <c r="D71">
        <f t="shared" si="3"/>
        <v>36274</v>
      </c>
      <c r="E71" s="16">
        <v>68.5</v>
      </c>
    </row>
    <row r="72" spans="1:5" x14ac:dyDescent="0.25">
      <c r="A72" s="16">
        <v>69</v>
      </c>
      <c r="B72" s="16">
        <v>69.5</v>
      </c>
      <c r="C72" s="16">
        <v>2290</v>
      </c>
      <c r="D72">
        <f t="shared" si="3"/>
        <v>38427</v>
      </c>
      <c r="E72" s="16">
        <v>69.5</v>
      </c>
    </row>
    <row r="73" spans="1:5" x14ac:dyDescent="0.25">
      <c r="A73" s="16">
        <v>70</v>
      </c>
      <c r="B73" s="16">
        <v>70.5</v>
      </c>
      <c r="C73" s="16">
        <v>2424</v>
      </c>
      <c r="D73">
        <f t="shared" si="3"/>
        <v>40717</v>
      </c>
      <c r="E73" s="16">
        <v>70.5</v>
      </c>
    </row>
    <row r="74" spans="1:5" x14ac:dyDescent="0.25">
      <c r="A74" s="16">
        <v>71</v>
      </c>
      <c r="B74" s="16">
        <v>71.5</v>
      </c>
      <c r="C74" s="16">
        <v>2569</v>
      </c>
      <c r="D74">
        <f t="shared" si="3"/>
        <v>43141</v>
      </c>
      <c r="E74" s="16">
        <v>71.5</v>
      </c>
    </row>
    <row r="75" spans="1:5" x14ac:dyDescent="0.25">
      <c r="A75" s="16">
        <v>72</v>
      </c>
      <c r="B75" s="16">
        <v>72.5</v>
      </c>
      <c r="C75" s="16">
        <v>2714</v>
      </c>
      <c r="D75">
        <f t="shared" si="3"/>
        <v>45710</v>
      </c>
      <c r="E75" s="16">
        <v>72.5</v>
      </c>
    </row>
    <row r="76" spans="1:5" x14ac:dyDescent="0.25">
      <c r="A76" s="16">
        <v>73</v>
      </c>
      <c r="B76" s="16">
        <v>73.5</v>
      </c>
      <c r="C76" s="16">
        <v>2841</v>
      </c>
      <c r="D76">
        <f t="shared" si="3"/>
        <v>48424</v>
      </c>
      <c r="E76" s="16">
        <v>73.5</v>
      </c>
    </row>
    <row r="77" spans="1:5" x14ac:dyDescent="0.25">
      <c r="A77" s="16">
        <v>74</v>
      </c>
      <c r="B77" s="16">
        <v>74.5</v>
      </c>
      <c r="C77" s="16">
        <v>2981</v>
      </c>
      <c r="D77">
        <f t="shared" si="3"/>
        <v>51265</v>
      </c>
      <c r="E77" s="16">
        <v>74.5</v>
      </c>
    </row>
    <row r="78" spans="1:5" x14ac:dyDescent="0.25">
      <c r="A78">
        <v>75</v>
      </c>
      <c r="B78">
        <v>75.5</v>
      </c>
      <c r="C78">
        <v>3101</v>
      </c>
      <c r="D78">
        <f t="shared" si="3"/>
        <v>54246</v>
      </c>
      <c r="E78">
        <v>75.5</v>
      </c>
    </row>
    <row r="79" spans="1:5" x14ac:dyDescent="0.25">
      <c r="A79">
        <v>76</v>
      </c>
      <c r="B79">
        <v>76.5</v>
      </c>
      <c r="C79">
        <v>3210</v>
      </c>
      <c r="D79">
        <f t="shared" si="3"/>
        <v>57347</v>
      </c>
      <c r="E79">
        <v>76.5</v>
      </c>
    </row>
    <row r="80" spans="1:5" x14ac:dyDescent="0.25">
      <c r="A80">
        <v>77</v>
      </c>
      <c r="B80">
        <v>77.5</v>
      </c>
      <c r="C80">
        <v>3284</v>
      </c>
      <c r="D80">
        <f t="shared" si="3"/>
        <v>60557</v>
      </c>
      <c r="E80">
        <v>77.5</v>
      </c>
    </row>
    <row r="81" spans="1:5" x14ac:dyDescent="0.25">
      <c r="A81">
        <v>78</v>
      </c>
      <c r="B81">
        <v>78.5</v>
      </c>
      <c r="C81">
        <v>3321</v>
      </c>
      <c r="D81">
        <f t="shared" si="3"/>
        <v>63841</v>
      </c>
      <c r="E81">
        <v>78.5</v>
      </c>
    </row>
    <row r="82" spans="1:5" x14ac:dyDescent="0.25">
      <c r="A82">
        <v>79</v>
      </c>
      <c r="B82">
        <v>79.5</v>
      </c>
      <c r="C82">
        <v>3315</v>
      </c>
      <c r="D82">
        <f t="shared" si="3"/>
        <v>67162</v>
      </c>
      <c r="E82">
        <v>79.5</v>
      </c>
    </row>
    <row r="83" spans="1:5" x14ac:dyDescent="0.25">
      <c r="A83">
        <v>80</v>
      </c>
      <c r="B83">
        <v>80.5</v>
      </c>
      <c r="C83">
        <v>3275</v>
      </c>
      <c r="D83">
        <f t="shared" si="3"/>
        <v>70477</v>
      </c>
      <c r="E83">
        <v>80.5</v>
      </c>
    </row>
    <row r="84" spans="1:5" x14ac:dyDescent="0.25">
      <c r="A84">
        <v>81</v>
      </c>
      <c r="B84">
        <v>81.5</v>
      </c>
      <c r="C84">
        <v>3200</v>
      </c>
      <c r="D84">
        <f t="shared" si="3"/>
        <v>73752</v>
      </c>
      <c r="E84">
        <v>81.5</v>
      </c>
    </row>
    <row r="85" spans="1:5" x14ac:dyDescent="0.25">
      <c r="A85">
        <v>82</v>
      </c>
      <c r="B85">
        <v>82.5</v>
      </c>
      <c r="C85">
        <v>3086</v>
      </c>
      <c r="D85">
        <f t="shared" si="3"/>
        <v>76952</v>
      </c>
      <c r="E85">
        <v>82.5</v>
      </c>
    </row>
    <row r="86" spans="1:5" x14ac:dyDescent="0.25">
      <c r="A86">
        <v>83</v>
      </c>
      <c r="B86">
        <v>83.5</v>
      </c>
      <c r="C86">
        <v>2912</v>
      </c>
      <c r="D86">
        <f t="shared" si="3"/>
        <v>80038</v>
      </c>
      <c r="E86">
        <v>83.5</v>
      </c>
    </row>
    <row r="87" spans="1:5" x14ac:dyDescent="0.25">
      <c r="A87">
        <v>84</v>
      </c>
      <c r="B87">
        <v>84.5</v>
      </c>
      <c r="C87">
        <v>2725</v>
      </c>
      <c r="D87">
        <f t="shared" si="3"/>
        <v>82950</v>
      </c>
      <c r="E87">
        <v>84.5</v>
      </c>
    </row>
    <row r="88" spans="1:5" x14ac:dyDescent="0.25">
      <c r="A88">
        <v>85</v>
      </c>
      <c r="B88">
        <v>85.5</v>
      </c>
      <c r="C88">
        <v>2504</v>
      </c>
      <c r="D88">
        <f t="shared" si="3"/>
        <v>85675</v>
      </c>
      <c r="E88">
        <v>85.5</v>
      </c>
    </row>
    <row r="89" spans="1:5" x14ac:dyDescent="0.25">
      <c r="A89">
        <v>86</v>
      </c>
      <c r="B89">
        <v>86.5</v>
      </c>
      <c r="C89">
        <v>2254</v>
      </c>
      <c r="D89">
        <f t="shared" si="3"/>
        <v>88179</v>
      </c>
      <c r="E89">
        <v>86.5</v>
      </c>
    </row>
    <row r="90" spans="1:5" x14ac:dyDescent="0.25">
      <c r="A90">
        <v>87</v>
      </c>
      <c r="B90">
        <v>87.5</v>
      </c>
      <c r="C90">
        <v>1996</v>
      </c>
      <c r="D90">
        <f t="shared" si="3"/>
        <v>90433</v>
      </c>
      <c r="E90">
        <v>87.5</v>
      </c>
    </row>
    <row r="91" spans="1:5" x14ac:dyDescent="0.25">
      <c r="A91">
        <v>88</v>
      </c>
      <c r="B91">
        <v>88.5</v>
      </c>
      <c r="C91">
        <v>1722</v>
      </c>
      <c r="D91">
        <f t="shared" si="3"/>
        <v>92429</v>
      </c>
      <c r="E91">
        <v>88.5</v>
      </c>
    </row>
    <row r="92" spans="1:5" x14ac:dyDescent="0.25">
      <c r="A92">
        <v>89</v>
      </c>
      <c r="B92">
        <v>89.5</v>
      </c>
      <c r="C92">
        <v>1452</v>
      </c>
      <c r="D92">
        <f t="shared" si="3"/>
        <v>94151</v>
      </c>
      <c r="E92">
        <v>89.5</v>
      </c>
    </row>
    <row r="93" spans="1:5" x14ac:dyDescent="0.25">
      <c r="A93">
        <v>90</v>
      </c>
      <c r="B93">
        <v>90.5</v>
      </c>
      <c r="C93">
        <v>1186</v>
      </c>
      <c r="D93">
        <f t="shared" si="3"/>
        <v>95603</v>
      </c>
      <c r="E93">
        <v>90.5</v>
      </c>
    </row>
    <row r="94" spans="1:5" x14ac:dyDescent="0.25">
      <c r="A94">
        <v>91</v>
      </c>
      <c r="B94">
        <v>91.5</v>
      </c>
      <c r="C94">
        <v>938</v>
      </c>
      <c r="D94">
        <f t="shared" si="3"/>
        <v>96789</v>
      </c>
      <c r="E94">
        <v>91.5</v>
      </c>
    </row>
    <row r="95" spans="1:5" x14ac:dyDescent="0.25">
      <c r="A95">
        <v>92</v>
      </c>
      <c r="B95">
        <v>92.5</v>
      </c>
      <c r="C95">
        <v>717</v>
      </c>
      <c r="D95">
        <f t="shared" si="3"/>
        <v>97727</v>
      </c>
      <c r="E95">
        <v>92.5</v>
      </c>
    </row>
    <row r="96" spans="1:5" x14ac:dyDescent="0.25">
      <c r="A96">
        <v>93</v>
      </c>
      <c r="B96">
        <v>93.5</v>
      </c>
      <c r="C96">
        <v>529</v>
      </c>
      <c r="D96">
        <f t="shared" si="3"/>
        <v>98444</v>
      </c>
      <c r="E96">
        <v>93.5</v>
      </c>
    </row>
    <row r="97" spans="1:5" x14ac:dyDescent="0.25">
      <c r="A97">
        <v>94</v>
      </c>
      <c r="B97">
        <v>94.5</v>
      </c>
      <c r="C97">
        <v>375</v>
      </c>
      <c r="D97">
        <f t="shared" si="3"/>
        <v>98973</v>
      </c>
      <c r="E97">
        <v>94.5</v>
      </c>
    </row>
    <row r="98" spans="1:5" x14ac:dyDescent="0.25">
      <c r="A98">
        <v>95</v>
      </c>
      <c r="B98">
        <v>95.5</v>
      </c>
      <c r="C98">
        <v>253</v>
      </c>
      <c r="D98">
        <f t="shared" si="3"/>
        <v>99348</v>
      </c>
      <c r="E98">
        <v>95.5</v>
      </c>
    </row>
    <row r="99" spans="1:5" x14ac:dyDescent="0.25">
      <c r="A99">
        <v>96</v>
      </c>
      <c r="B99">
        <v>96.5</v>
      </c>
      <c r="C99">
        <v>164</v>
      </c>
      <c r="D99">
        <f t="shared" si="3"/>
        <v>99601</v>
      </c>
      <c r="E99">
        <v>96.5</v>
      </c>
    </row>
    <row r="100" spans="1:5" x14ac:dyDescent="0.25">
      <c r="A100">
        <v>97</v>
      </c>
      <c r="B100">
        <v>97.5</v>
      </c>
      <c r="C100">
        <v>100</v>
      </c>
      <c r="D100">
        <f t="shared" ref="D100:D108" si="4">D99+C99</f>
        <v>99765</v>
      </c>
      <c r="E100">
        <v>97.5</v>
      </c>
    </row>
    <row r="101" spans="1:5" x14ac:dyDescent="0.25">
      <c r="A101">
        <v>98</v>
      </c>
      <c r="B101">
        <v>98.5</v>
      </c>
      <c r="C101">
        <v>58</v>
      </c>
      <c r="D101">
        <f t="shared" si="4"/>
        <v>99865</v>
      </c>
      <c r="E101">
        <v>98.5</v>
      </c>
    </row>
    <row r="102" spans="1:5" x14ac:dyDescent="0.25">
      <c r="A102">
        <v>99</v>
      </c>
      <c r="B102">
        <v>99.5</v>
      </c>
      <c r="C102">
        <v>31</v>
      </c>
      <c r="D102">
        <f t="shared" si="4"/>
        <v>99923</v>
      </c>
      <c r="E102">
        <v>99.5</v>
      </c>
    </row>
    <row r="103" spans="1:5" x14ac:dyDescent="0.25">
      <c r="A103">
        <v>100</v>
      </c>
      <c r="B103">
        <v>100.5</v>
      </c>
      <c r="C103">
        <v>15</v>
      </c>
      <c r="D103">
        <f t="shared" si="4"/>
        <v>99954</v>
      </c>
      <c r="E103">
        <v>100.5</v>
      </c>
    </row>
    <row r="104" spans="1:5" x14ac:dyDescent="0.25">
      <c r="A104">
        <v>101</v>
      </c>
      <c r="B104">
        <v>101.5</v>
      </c>
      <c r="C104">
        <v>12</v>
      </c>
      <c r="D104">
        <f t="shared" si="4"/>
        <v>99969</v>
      </c>
      <c r="E104">
        <v>101.5</v>
      </c>
    </row>
    <row r="105" spans="1:5" x14ac:dyDescent="0.25">
      <c r="A105">
        <v>102</v>
      </c>
      <c r="B105">
        <v>102.5</v>
      </c>
      <c r="C105">
        <v>8</v>
      </c>
      <c r="D105">
        <f t="shared" si="4"/>
        <v>99981</v>
      </c>
      <c r="E105">
        <v>102.5</v>
      </c>
    </row>
    <row r="106" spans="1:5" x14ac:dyDescent="0.25">
      <c r="A106">
        <v>103</v>
      </c>
      <c r="B106">
        <v>103.5</v>
      </c>
      <c r="C106">
        <v>6</v>
      </c>
      <c r="D106">
        <f t="shared" si="4"/>
        <v>99989</v>
      </c>
      <c r="E106">
        <v>103.5</v>
      </c>
    </row>
    <row r="107" spans="1:5" x14ac:dyDescent="0.25">
      <c r="A107">
        <v>104</v>
      </c>
      <c r="B107">
        <v>104.5</v>
      </c>
      <c r="C107">
        <v>5</v>
      </c>
      <c r="D107">
        <f t="shared" si="4"/>
        <v>99995</v>
      </c>
      <c r="E107">
        <v>104.5</v>
      </c>
    </row>
    <row r="108" spans="1:5" x14ac:dyDescent="0.25">
      <c r="A108">
        <v>105</v>
      </c>
      <c r="B108">
        <v>105.5</v>
      </c>
      <c r="C108">
        <v>0</v>
      </c>
      <c r="D108">
        <f t="shared" si="4"/>
        <v>100000</v>
      </c>
      <c r="E108">
        <v>105.5</v>
      </c>
    </row>
  </sheetData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Q60"/>
  <sheetViews>
    <sheetView zoomScaleNormal="100" workbookViewId="0">
      <selection activeCell="M3" sqref="M3"/>
    </sheetView>
  </sheetViews>
  <sheetFormatPr baseColWidth="10" defaultColWidth="11.54296875" defaultRowHeight="12.5" x14ac:dyDescent="0.25"/>
  <cols>
    <col min="5" max="5" width="14.26953125" customWidth="1"/>
    <col min="7" max="7" width="12" customWidth="1"/>
    <col min="8" max="8" width="12.54296875" customWidth="1"/>
    <col min="9" max="9" width="13.54296875" customWidth="1"/>
    <col min="10" max="10" width="15.08984375" customWidth="1"/>
    <col min="11" max="11" width="19.1796875" customWidth="1"/>
  </cols>
  <sheetData>
    <row r="1" spans="1:17" s="18" customFormat="1" ht="35.25" customHeight="1" x14ac:dyDescent="0.25">
      <c r="A1" s="17" t="s">
        <v>10</v>
      </c>
      <c r="B1" s="17" t="s">
        <v>11</v>
      </c>
      <c r="E1" s="17" t="s">
        <v>11</v>
      </c>
      <c r="F1" s="17" t="s">
        <v>47</v>
      </c>
      <c r="G1" s="17" t="s">
        <v>48</v>
      </c>
      <c r="H1" s="17" t="s">
        <v>49</v>
      </c>
      <c r="I1" s="17" t="s">
        <v>50</v>
      </c>
      <c r="J1" s="17" t="s">
        <v>51</v>
      </c>
      <c r="K1" s="17" t="s">
        <v>52</v>
      </c>
      <c r="M1" s="2" t="s">
        <v>53</v>
      </c>
      <c r="N1" s="2"/>
      <c r="O1" s="2"/>
      <c r="P1" s="2"/>
      <c r="Q1" s="2"/>
    </row>
    <row r="2" spans="1:17" x14ac:dyDescent="0.25">
      <c r="A2" s="19" t="s">
        <v>54</v>
      </c>
      <c r="B2" s="19" t="s">
        <v>55</v>
      </c>
      <c r="E2" s="19" t="s">
        <v>56</v>
      </c>
      <c r="F2" s="20" t="s">
        <v>57</v>
      </c>
      <c r="G2" s="20" t="s">
        <v>48</v>
      </c>
      <c r="H2" s="20" t="s">
        <v>58</v>
      </c>
      <c r="I2" s="20" t="s">
        <v>59</v>
      </c>
      <c r="J2" s="20" t="s">
        <v>60</v>
      </c>
      <c r="K2" s="20" t="s">
        <v>61</v>
      </c>
      <c r="M2" s="21" t="s">
        <v>62</v>
      </c>
    </row>
    <row r="3" spans="1:17" x14ac:dyDescent="0.25">
      <c r="A3" s="22">
        <v>12</v>
      </c>
      <c r="B3" s="22" t="s">
        <v>19</v>
      </c>
      <c r="E3" s="22" t="s">
        <v>19</v>
      </c>
      <c r="F3" s="22">
        <v>2</v>
      </c>
      <c r="G3" s="22">
        <v>1</v>
      </c>
      <c r="H3" s="22">
        <f t="array" ref="H3:H8">COUNTIF(lst_matieres,syn_matieres)</f>
        <v>8</v>
      </c>
      <c r="I3" s="22">
        <f t="array" ref="I3:I8">SUMIF(lst_matieres,syn_matieres,lst_notes)</f>
        <v>103</v>
      </c>
      <c r="J3" s="22">
        <f t="array" ref="J3:J8">s_note_mat/nb_note_mat</f>
        <v>12.875</v>
      </c>
      <c r="K3" s="22">
        <f t="array" ref="K3:K8">moy_mat*c_mat</f>
        <v>25.75</v>
      </c>
    </row>
    <row r="4" spans="1:17" x14ac:dyDescent="0.25">
      <c r="A4" s="22">
        <v>16</v>
      </c>
      <c r="B4" s="22" t="s">
        <v>19</v>
      </c>
      <c r="E4" s="22" t="s">
        <v>20</v>
      </c>
      <c r="F4" s="22">
        <v>5</v>
      </c>
      <c r="G4" s="22">
        <v>2</v>
      </c>
      <c r="H4" s="22">
        <v>2</v>
      </c>
      <c r="I4" s="22">
        <v>22</v>
      </c>
      <c r="J4" s="22">
        <v>11</v>
      </c>
      <c r="K4" s="22">
        <v>55</v>
      </c>
    </row>
    <row r="5" spans="1:17" x14ac:dyDescent="0.25">
      <c r="A5" s="22">
        <v>14</v>
      </c>
      <c r="B5" s="22" t="s">
        <v>20</v>
      </c>
      <c r="E5" s="22" t="s">
        <v>22</v>
      </c>
      <c r="F5" s="22">
        <v>6</v>
      </c>
      <c r="G5" s="22">
        <v>1</v>
      </c>
      <c r="H5" s="22">
        <v>9</v>
      </c>
      <c r="I5" s="22">
        <v>81</v>
      </c>
      <c r="J5" s="22">
        <v>9</v>
      </c>
      <c r="K5" s="22">
        <v>54</v>
      </c>
    </row>
    <row r="6" spans="1:17" x14ac:dyDescent="0.25">
      <c r="A6" s="22">
        <v>8</v>
      </c>
      <c r="B6" s="22" t="s">
        <v>20</v>
      </c>
      <c r="E6" s="22" t="s">
        <v>24</v>
      </c>
      <c r="F6" s="22">
        <v>2</v>
      </c>
      <c r="G6" s="22">
        <v>3</v>
      </c>
      <c r="H6" s="22">
        <v>4</v>
      </c>
      <c r="I6" s="22">
        <v>29</v>
      </c>
      <c r="J6" s="22">
        <v>7.25</v>
      </c>
      <c r="K6" s="22">
        <v>14.5</v>
      </c>
    </row>
    <row r="7" spans="1:17" x14ac:dyDescent="0.25">
      <c r="A7" s="22">
        <v>6</v>
      </c>
      <c r="B7" s="22" t="s">
        <v>22</v>
      </c>
      <c r="E7" s="22" t="s">
        <v>27</v>
      </c>
      <c r="F7" s="22">
        <v>6</v>
      </c>
      <c r="G7" s="22">
        <v>3</v>
      </c>
      <c r="H7" s="22">
        <v>3</v>
      </c>
      <c r="I7" s="22">
        <v>34</v>
      </c>
      <c r="J7" s="22">
        <v>11.333333333333334</v>
      </c>
      <c r="K7" s="22">
        <v>68</v>
      </c>
    </row>
    <row r="8" spans="1:17" x14ac:dyDescent="0.25">
      <c r="A8" s="22">
        <v>13</v>
      </c>
      <c r="B8" s="22" t="s">
        <v>22</v>
      </c>
      <c r="E8" s="22" t="s">
        <v>30</v>
      </c>
      <c r="F8" s="22">
        <v>3</v>
      </c>
      <c r="G8" s="22">
        <v>2</v>
      </c>
      <c r="H8" s="22">
        <v>5</v>
      </c>
      <c r="I8" s="22">
        <v>71</v>
      </c>
      <c r="J8" s="22">
        <v>14.2</v>
      </c>
      <c r="K8" s="22">
        <v>42.599999999999994</v>
      </c>
    </row>
    <row r="9" spans="1:17" x14ac:dyDescent="0.25">
      <c r="A9" s="22">
        <v>7</v>
      </c>
      <c r="B9" s="22" t="s">
        <v>24</v>
      </c>
    </row>
    <row r="10" spans="1:17" x14ac:dyDescent="0.25">
      <c r="A10" s="22">
        <v>4</v>
      </c>
      <c r="B10" s="22" t="s">
        <v>27</v>
      </c>
    </row>
    <row r="11" spans="1:17" ht="26" x14ac:dyDescent="0.25">
      <c r="A11" s="22">
        <v>19</v>
      </c>
      <c r="B11" s="22" t="s">
        <v>27</v>
      </c>
      <c r="E11" s="17" t="s">
        <v>63</v>
      </c>
      <c r="F11" s="17" t="s">
        <v>49</v>
      </c>
      <c r="G11" s="17" t="s">
        <v>64</v>
      </c>
      <c r="H11" s="17"/>
      <c r="I11" s="17" t="s">
        <v>65</v>
      </c>
      <c r="J11" s="17" t="s">
        <v>66</v>
      </c>
      <c r="K11" s="17" t="s">
        <v>67</v>
      </c>
    </row>
    <row r="12" spans="1:17" x14ac:dyDescent="0.25">
      <c r="A12" s="22">
        <v>10</v>
      </c>
      <c r="B12" s="22" t="s">
        <v>30</v>
      </c>
      <c r="E12" s="19" t="s">
        <v>68</v>
      </c>
      <c r="F12" s="20" t="s">
        <v>69</v>
      </c>
      <c r="G12" s="20" t="s">
        <v>70</v>
      </c>
      <c r="H12" s="20"/>
      <c r="I12" s="20" t="s">
        <v>71</v>
      </c>
      <c r="J12" s="20" t="s">
        <v>72</v>
      </c>
      <c r="K12" s="22"/>
    </row>
    <row r="13" spans="1:17" x14ac:dyDescent="0.25">
      <c r="A13" s="22">
        <v>6</v>
      </c>
      <c r="B13" s="22" t="s">
        <v>22</v>
      </c>
      <c r="E13" s="22">
        <v>1</v>
      </c>
      <c r="F13" s="22"/>
      <c r="G13" s="22"/>
      <c r="H13" s="22"/>
      <c r="I13" s="22"/>
      <c r="J13" s="22"/>
      <c r="K13" s="22"/>
    </row>
    <row r="14" spans="1:17" x14ac:dyDescent="0.25">
      <c r="A14" s="22">
        <v>5</v>
      </c>
      <c r="B14" s="22" t="s">
        <v>22</v>
      </c>
      <c r="E14" s="22">
        <v>2</v>
      </c>
      <c r="F14" s="22"/>
      <c r="G14" s="22"/>
      <c r="H14" s="22"/>
      <c r="I14" s="22"/>
      <c r="J14" s="22"/>
      <c r="K14" s="22"/>
    </row>
    <row r="15" spans="1:17" x14ac:dyDescent="0.25">
      <c r="A15" s="22">
        <v>18</v>
      </c>
      <c r="B15" s="22" t="s">
        <v>30</v>
      </c>
      <c r="E15" s="22">
        <v>3</v>
      </c>
      <c r="F15" s="22"/>
      <c r="G15" s="22"/>
      <c r="H15" s="22"/>
      <c r="I15" s="22"/>
      <c r="J15" s="22"/>
      <c r="K15" s="22"/>
    </row>
    <row r="16" spans="1:17" x14ac:dyDescent="0.25">
      <c r="A16" s="22">
        <v>12</v>
      </c>
      <c r="B16" s="22" t="s">
        <v>30</v>
      </c>
    </row>
    <row r="17" spans="1:10" x14ac:dyDescent="0.25">
      <c r="A17" s="22">
        <v>11</v>
      </c>
      <c r="B17" s="22" t="s">
        <v>19</v>
      </c>
      <c r="J17" s="18"/>
    </row>
    <row r="18" spans="1:10" ht="26" x14ac:dyDescent="0.25">
      <c r="A18" s="22">
        <v>15</v>
      </c>
      <c r="B18" s="22" t="s">
        <v>19</v>
      </c>
      <c r="E18" s="17" t="s">
        <v>73</v>
      </c>
      <c r="F18" s="17" t="s">
        <v>74</v>
      </c>
      <c r="G18" s="17" t="s">
        <v>75</v>
      </c>
      <c r="H18" s="17" t="s">
        <v>76</v>
      </c>
      <c r="I18" s="17" t="s">
        <v>77</v>
      </c>
    </row>
    <row r="19" spans="1:10" x14ac:dyDescent="0.25">
      <c r="A19" s="22">
        <v>14</v>
      </c>
      <c r="B19" s="22" t="s">
        <v>22</v>
      </c>
      <c r="E19" s="20" t="s">
        <v>78</v>
      </c>
      <c r="F19" s="20" t="s">
        <v>79</v>
      </c>
      <c r="G19" s="20"/>
      <c r="H19" s="20"/>
      <c r="I19" s="20"/>
    </row>
    <row r="20" spans="1:10" x14ac:dyDescent="0.25">
      <c r="A20" s="22">
        <v>12</v>
      </c>
      <c r="B20" s="22" t="s">
        <v>22</v>
      </c>
      <c r="E20" s="22">
        <v>0</v>
      </c>
      <c r="F20" s="22">
        <v>4</v>
      </c>
      <c r="G20" s="22"/>
      <c r="H20" s="22"/>
      <c r="I20" s="22"/>
    </row>
    <row r="21" spans="1:10" x14ac:dyDescent="0.25">
      <c r="A21" s="22">
        <v>7</v>
      </c>
      <c r="B21" s="22" t="s">
        <v>22</v>
      </c>
      <c r="E21" s="22">
        <v>5</v>
      </c>
      <c r="F21" s="22">
        <v>9</v>
      </c>
      <c r="G21" s="22"/>
      <c r="H21" s="22"/>
      <c r="I21" s="22"/>
    </row>
    <row r="22" spans="1:10" x14ac:dyDescent="0.25">
      <c r="A22" s="22">
        <v>2</v>
      </c>
      <c r="B22" s="22" t="s">
        <v>24</v>
      </c>
      <c r="E22" s="22">
        <v>10</v>
      </c>
      <c r="F22" s="22">
        <v>14</v>
      </c>
      <c r="G22" s="22"/>
      <c r="H22" s="22"/>
      <c r="I22" s="22"/>
    </row>
    <row r="23" spans="1:10" x14ac:dyDescent="0.25">
      <c r="A23" s="22">
        <v>18</v>
      </c>
      <c r="B23" s="22" t="s">
        <v>19</v>
      </c>
      <c r="E23" s="22">
        <v>15</v>
      </c>
      <c r="F23" s="22">
        <v>20</v>
      </c>
      <c r="G23" s="22"/>
      <c r="H23" s="22"/>
      <c r="I23" s="22"/>
    </row>
    <row r="24" spans="1:10" x14ac:dyDescent="0.25">
      <c r="A24" s="22">
        <v>13</v>
      </c>
      <c r="B24" s="22" t="s">
        <v>19</v>
      </c>
    </row>
    <row r="25" spans="1:10" x14ac:dyDescent="0.25">
      <c r="A25" s="22">
        <v>11</v>
      </c>
      <c r="B25" s="22" t="s">
        <v>24</v>
      </c>
    </row>
    <row r="26" spans="1:10" ht="12.75" customHeight="1" x14ac:dyDescent="0.25">
      <c r="A26" s="22">
        <v>9</v>
      </c>
      <c r="B26" s="22" t="s">
        <v>24</v>
      </c>
      <c r="E26" s="1" t="s">
        <v>5</v>
      </c>
      <c r="F26" s="1"/>
      <c r="G26" s="22"/>
    </row>
    <row r="27" spans="1:10" ht="12.75" customHeight="1" x14ac:dyDescent="0.25">
      <c r="A27" s="22">
        <v>8</v>
      </c>
      <c r="B27" s="22" t="s">
        <v>19</v>
      </c>
      <c r="E27" s="1" t="s">
        <v>80</v>
      </c>
      <c r="F27" s="1"/>
      <c r="G27" s="22"/>
    </row>
    <row r="28" spans="1:10" ht="12.75" customHeight="1" x14ac:dyDescent="0.25">
      <c r="A28" s="22">
        <v>10</v>
      </c>
      <c r="B28" s="22" t="s">
        <v>19</v>
      </c>
      <c r="E28" s="1" t="s">
        <v>81</v>
      </c>
      <c r="F28" s="1"/>
      <c r="G28" s="22"/>
    </row>
    <row r="29" spans="1:10" ht="12.75" customHeight="1" x14ac:dyDescent="0.25">
      <c r="A29" s="22">
        <v>15</v>
      </c>
      <c r="B29" s="22" t="s">
        <v>30</v>
      </c>
      <c r="E29" s="1" t="s">
        <v>82</v>
      </c>
      <c r="F29" s="1"/>
      <c r="G29" s="22"/>
    </row>
    <row r="30" spans="1:10" x14ac:dyDescent="0.25">
      <c r="A30" s="22">
        <v>16</v>
      </c>
      <c r="B30" s="22" t="s">
        <v>30</v>
      </c>
    </row>
    <row r="31" spans="1:10" x14ac:dyDescent="0.25">
      <c r="A31" s="22">
        <v>11</v>
      </c>
      <c r="B31" s="22" t="s">
        <v>22</v>
      </c>
    </row>
    <row r="32" spans="1:10" x14ac:dyDescent="0.25">
      <c r="A32" s="22">
        <v>7</v>
      </c>
      <c r="B32" s="22" t="s">
        <v>22</v>
      </c>
      <c r="E32" s="8" t="s">
        <v>83</v>
      </c>
    </row>
    <row r="33" spans="1:8" x14ac:dyDescent="0.25">
      <c r="A33" s="22">
        <v>11</v>
      </c>
      <c r="B33" s="22" t="s">
        <v>27</v>
      </c>
      <c r="E33" s="8" t="s">
        <v>84</v>
      </c>
    </row>
    <row r="34" spans="1:8" x14ac:dyDescent="0.25">
      <c r="A34" s="22"/>
      <c r="B34" s="22"/>
      <c r="E34" s="8" t="s">
        <v>85</v>
      </c>
    </row>
    <row r="35" spans="1:8" x14ac:dyDescent="0.25">
      <c r="A35" s="22"/>
      <c r="B35" s="22"/>
      <c r="E35" s="8" t="s">
        <v>86</v>
      </c>
    </row>
    <row r="36" spans="1:8" x14ac:dyDescent="0.25">
      <c r="A36" s="22"/>
      <c r="B36" s="22"/>
      <c r="E36" s="8" t="s">
        <v>87</v>
      </c>
    </row>
    <row r="37" spans="1:8" x14ac:dyDescent="0.25">
      <c r="A37" s="22"/>
      <c r="B37" s="22"/>
      <c r="E37" s="8" t="s">
        <v>88</v>
      </c>
    </row>
    <row r="38" spans="1:8" ht="13" x14ac:dyDescent="0.3">
      <c r="A38" s="22"/>
      <c r="B38" s="22"/>
      <c r="D38" s="5" t="s">
        <v>89</v>
      </c>
      <c r="E38" s="23" t="s">
        <v>90</v>
      </c>
      <c r="F38" s="23" t="s">
        <v>91</v>
      </c>
      <c r="G38" s="23" t="s">
        <v>92</v>
      </c>
      <c r="H38" s="23" t="s">
        <v>93</v>
      </c>
    </row>
    <row r="39" spans="1:8" x14ac:dyDescent="0.25">
      <c r="A39" s="22"/>
      <c r="B39" s="22"/>
      <c r="D39" s="5" t="s">
        <v>94</v>
      </c>
      <c r="E39" s="24"/>
      <c r="F39" s="24"/>
      <c r="G39" s="24"/>
      <c r="H39" s="24"/>
    </row>
    <row r="40" spans="1:8" x14ac:dyDescent="0.25">
      <c r="A40" s="22"/>
      <c r="B40" s="22"/>
      <c r="D40" s="5" t="s">
        <v>95</v>
      </c>
      <c r="E40" s="7"/>
      <c r="F40" s="14"/>
      <c r="G40" s="14"/>
      <c r="H40" s="14"/>
    </row>
    <row r="41" spans="1:8" x14ac:dyDescent="0.25">
      <c r="A41" s="22"/>
      <c r="B41" s="22"/>
      <c r="D41" s="5" t="s">
        <v>96</v>
      </c>
      <c r="E41" s="7"/>
      <c r="F41" s="7"/>
      <c r="G41" s="7"/>
      <c r="H41" s="14"/>
    </row>
    <row r="42" spans="1:8" x14ac:dyDescent="0.25">
      <c r="A42" s="22"/>
      <c r="B42" s="22"/>
      <c r="D42" s="5" t="s">
        <v>97</v>
      </c>
      <c r="E42" s="7"/>
      <c r="F42" s="7"/>
      <c r="G42" s="7"/>
      <c r="H42" s="7"/>
    </row>
    <row r="43" spans="1:8" x14ac:dyDescent="0.25">
      <c r="D43" s="5" t="s">
        <v>98</v>
      </c>
      <c r="E43" s="7"/>
      <c r="F43" s="7"/>
      <c r="G43" s="7"/>
      <c r="H43" s="7"/>
    </row>
    <row r="44" spans="1:8" x14ac:dyDescent="0.25">
      <c r="D44" s="5" t="s">
        <v>99</v>
      </c>
      <c r="E44" s="7"/>
      <c r="F44" s="7"/>
      <c r="G44" s="7"/>
      <c r="H44" s="7"/>
    </row>
    <row r="45" spans="1:8" x14ac:dyDescent="0.25">
      <c r="D45" s="5" t="s">
        <v>100</v>
      </c>
      <c r="E45" s="7"/>
      <c r="F45" s="7"/>
      <c r="G45" s="7"/>
      <c r="H45" s="7"/>
    </row>
    <row r="46" spans="1:8" x14ac:dyDescent="0.25">
      <c r="D46" s="5" t="s">
        <v>101</v>
      </c>
      <c r="E46" s="7"/>
      <c r="F46" s="7"/>
      <c r="G46" s="7"/>
      <c r="H46" s="7"/>
    </row>
    <row r="47" spans="1:8" x14ac:dyDescent="0.25">
      <c r="D47" s="5" t="s">
        <v>102</v>
      </c>
      <c r="E47" s="7"/>
      <c r="F47" s="7"/>
      <c r="G47" s="7"/>
      <c r="H47" s="7"/>
    </row>
    <row r="48" spans="1:8" x14ac:dyDescent="0.25">
      <c r="D48" s="5" t="s">
        <v>103</v>
      </c>
      <c r="E48" s="7"/>
      <c r="F48" s="7"/>
      <c r="G48" s="7"/>
      <c r="H48" s="7"/>
    </row>
    <row r="49" spans="4:8" x14ac:dyDescent="0.25">
      <c r="D49" s="5" t="s">
        <v>104</v>
      </c>
      <c r="E49" s="7"/>
      <c r="F49" s="7"/>
      <c r="G49" s="7"/>
      <c r="H49" s="7"/>
    </row>
    <row r="50" spans="4:8" x14ac:dyDescent="0.25">
      <c r="D50" s="5" t="s">
        <v>105</v>
      </c>
      <c r="E50" s="7"/>
      <c r="F50" s="7"/>
      <c r="G50" s="7"/>
      <c r="H50" s="7"/>
    </row>
    <row r="51" spans="4:8" x14ac:dyDescent="0.25">
      <c r="D51" s="5" t="s">
        <v>106</v>
      </c>
      <c r="E51" s="7"/>
      <c r="F51" s="7"/>
      <c r="G51" s="7"/>
      <c r="H51" s="7"/>
    </row>
    <row r="52" spans="4:8" x14ac:dyDescent="0.25">
      <c r="D52" s="5" t="s">
        <v>107</v>
      </c>
      <c r="E52" s="7"/>
      <c r="F52" s="7"/>
      <c r="G52" s="7"/>
      <c r="H52" s="7"/>
    </row>
    <row r="53" spans="4:8" x14ac:dyDescent="0.25">
      <c r="D53" s="5" t="s">
        <v>108</v>
      </c>
      <c r="E53" s="7"/>
      <c r="F53" s="7"/>
      <c r="G53" s="7"/>
      <c r="H53" s="7"/>
    </row>
    <row r="54" spans="4:8" x14ac:dyDescent="0.25">
      <c r="D54" s="5" t="s">
        <v>109</v>
      </c>
      <c r="E54" s="7"/>
      <c r="F54" s="7"/>
      <c r="G54" s="7"/>
      <c r="H54" s="7"/>
    </row>
    <row r="55" spans="4:8" x14ac:dyDescent="0.25">
      <c r="D55" s="5" t="s">
        <v>110</v>
      </c>
      <c r="E55" s="7"/>
      <c r="F55" s="7"/>
      <c r="G55" s="7"/>
      <c r="H55" s="7"/>
    </row>
    <row r="56" spans="4:8" x14ac:dyDescent="0.25">
      <c r="D56" s="5" t="s">
        <v>111</v>
      </c>
      <c r="E56" s="7"/>
      <c r="F56" s="7"/>
      <c r="G56" s="7"/>
      <c r="H56" s="7"/>
    </row>
    <row r="57" spans="4:8" x14ac:dyDescent="0.25">
      <c r="D57" s="5" t="s">
        <v>112</v>
      </c>
      <c r="E57" s="7"/>
      <c r="F57" s="7"/>
      <c r="G57" s="7"/>
      <c r="H57" s="7"/>
    </row>
    <row r="58" spans="4:8" x14ac:dyDescent="0.25">
      <c r="D58" s="5" t="s">
        <v>113</v>
      </c>
      <c r="E58" s="7"/>
      <c r="F58" s="7"/>
      <c r="G58" s="7"/>
      <c r="H58" s="7"/>
    </row>
    <row r="59" spans="4:8" x14ac:dyDescent="0.25">
      <c r="D59" s="5" t="s">
        <v>114</v>
      </c>
      <c r="E59" s="7"/>
      <c r="F59" s="7"/>
      <c r="G59" s="7"/>
      <c r="H59" s="7"/>
    </row>
    <row r="60" spans="4:8" x14ac:dyDescent="0.25">
      <c r="D60" s="5" t="s">
        <v>115</v>
      </c>
      <c r="F60" s="25"/>
    </row>
  </sheetData>
  <mergeCells count="5">
    <mergeCell ref="M1:Q1"/>
    <mergeCell ref="E26:F26"/>
    <mergeCell ref="E27:F27"/>
    <mergeCell ref="E28:F28"/>
    <mergeCell ref="E29:F29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DB3E8-6757-47C8-95E7-AABFB4BFC7AF}">
  <sheetPr codeName="Feuil4"/>
  <dimension ref="A1:H50"/>
  <sheetViews>
    <sheetView tabSelected="1" workbookViewId="0">
      <selection sqref="A1:H50"/>
    </sheetView>
  </sheetViews>
  <sheetFormatPr baseColWidth="10" defaultColWidth="10.453125" defaultRowHeight="14.5" x14ac:dyDescent="0.35"/>
  <cols>
    <col min="1" max="1" width="10.453125" style="26"/>
    <col min="2" max="2" width="14.1796875" style="26" customWidth="1"/>
    <col min="3" max="3" width="21.26953125" style="26" customWidth="1"/>
    <col min="4" max="4" width="10.453125" style="26"/>
    <col min="5" max="5" width="12.81640625" style="26" customWidth="1"/>
    <col min="6" max="6" width="10.453125" style="26"/>
    <col min="7" max="7" width="21.26953125" style="26" customWidth="1"/>
    <col min="8" max="16384" width="10.453125" style="26"/>
  </cols>
  <sheetData>
    <row r="1" spans="1:8" ht="15" thickBot="1" x14ac:dyDescent="0.4">
      <c r="A1" s="29" t="s">
        <v>119</v>
      </c>
      <c r="B1" s="28" t="s">
        <v>168</v>
      </c>
      <c r="C1" s="28" t="s">
        <v>165</v>
      </c>
      <c r="D1" s="28">
        <v>7</v>
      </c>
      <c r="E1" s="27" t="s">
        <v>122</v>
      </c>
      <c r="G1" s="32" t="s">
        <v>167</v>
      </c>
      <c r="H1" s="31" t="s">
        <v>166</v>
      </c>
    </row>
    <row r="2" spans="1:8" x14ac:dyDescent="0.35">
      <c r="A2" s="29" t="s">
        <v>119</v>
      </c>
      <c r="B2" s="28" t="s">
        <v>164</v>
      </c>
      <c r="C2" s="28" t="s">
        <v>163</v>
      </c>
      <c r="D2" s="28">
        <v>8</v>
      </c>
      <c r="E2" s="27" t="s">
        <v>126</v>
      </c>
      <c r="G2" s="30" t="s">
        <v>165</v>
      </c>
      <c r="H2" s="30">
        <f>D1</f>
        <v>7</v>
      </c>
    </row>
    <row r="3" spans="1:8" x14ac:dyDescent="0.35">
      <c r="A3" s="29" t="s">
        <v>119</v>
      </c>
      <c r="B3" s="28" t="s">
        <v>164</v>
      </c>
      <c r="C3" s="28" t="s">
        <v>163</v>
      </c>
      <c r="D3" s="28">
        <v>16</v>
      </c>
      <c r="E3" s="27" t="s">
        <v>125</v>
      </c>
      <c r="G3" s="28" t="s">
        <v>163</v>
      </c>
      <c r="H3" s="28">
        <f>SUM(D2:D4)</f>
        <v>32</v>
      </c>
    </row>
    <row r="4" spans="1:8" x14ac:dyDescent="0.35">
      <c r="A4" s="29" t="s">
        <v>119</v>
      </c>
      <c r="B4" s="28" t="s">
        <v>164</v>
      </c>
      <c r="C4" s="28" t="s">
        <v>163</v>
      </c>
      <c r="D4" s="28">
        <v>8</v>
      </c>
      <c r="E4" s="27" t="s">
        <v>123</v>
      </c>
      <c r="G4" s="28" t="s">
        <v>161</v>
      </c>
      <c r="H4" s="28">
        <f>SUM(D5:D7)</f>
        <v>32</v>
      </c>
    </row>
    <row r="5" spans="1:8" x14ac:dyDescent="0.35">
      <c r="A5" s="29" t="s">
        <v>119</v>
      </c>
      <c r="B5" s="28" t="s">
        <v>162</v>
      </c>
      <c r="C5" s="28" t="s">
        <v>161</v>
      </c>
      <c r="D5" s="28">
        <v>8</v>
      </c>
      <c r="E5" s="27" t="s">
        <v>126</v>
      </c>
      <c r="G5" s="28" t="s">
        <v>159</v>
      </c>
      <c r="H5" s="28">
        <f>D8</f>
        <v>4</v>
      </c>
    </row>
    <row r="6" spans="1:8" x14ac:dyDescent="0.35">
      <c r="A6" s="29" t="s">
        <v>119</v>
      </c>
      <c r="B6" s="28" t="s">
        <v>162</v>
      </c>
      <c r="C6" s="28" t="s">
        <v>161</v>
      </c>
      <c r="D6" s="28">
        <v>16</v>
      </c>
      <c r="E6" s="27" t="s">
        <v>125</v>
      </c>
      <c r="G6" s="28" t="s">
        <v>157</v>
      </c>
      <c r="H6" s="28">
        <f>SUM(D9:D11)</f>
        <v>12</v>
      </c>
    </row>
    <row r="7" spans="1:8" x14ac:dyDescent="0.35">
      <c r="A7" s="29" t="s">
        <v>119</v>
      </c>
      <c r="B7" s="28" t="s">
        <v>162</v>
      </c>
      <c r="C7" s="28" t="s">
        <v>161</v>
      </c>
      <c r="D7" s="28">
        <v>8</v>
      </c>
      <c r="E7" s="27" t="s">
        <v>123</v>
      </c>
      <c r="G7" s="28" t="s">
        <v>155</v>
      </c>
      <c r="H7" s="28">
        <f>D12</f>
        <v>3</v>
      </c>
    </row>
    <row r="8" spans="1:8" x14ac:dyDescent="0.35">
      <c r="A8" s="29" t="s">
        <v>119</v>
      </c>
      <c r="B8" s="28" t="s">
        <v>160</v>
      </c>
      <c r="C8" s="28" t="s">
        <v>159</v>
      </c>
      <c r="D8" s="28">
        <v>4</v>
      </c>
      <c r="E8" s="27" t="s">
        <v>120</v>
      </c>
      <c r="G8" s="28" t="s">
        <v>153</v>
      </c>
      <c r="H8" s="28">
        <f>SUM(D13:D14)</f>
        <v>14</v>
      </c>
    </row>
    <row r="9" spans="1:8" x14ac:dyDescent="0.35">
      <c r="A9" s="29" t="s">
        <v>119</v>
      </c>
      <c r="B9" s="28" t="s">
        <v>158</v>
      </c>
      <c r="C9" s="28" t="s">
        <v>157</v>
      </c>
      <c r="D9" s="28">
        <v>3</v>
      </c>
      <c r="E9" s="27" t="s">
        <v>126</v>
      </c>
      <c r="G9" s="28" t="s">
        <v>151</v>
      </c>
      <c r="H9" s="28">
        <f>SUM(D15:D18)</f>
        <v>84</v>
      </c>
    </row>
    <row r="10" spans="1:8" x14ac:dyDescent="0.35">
      <c r="A10" s="29" t="s">
        <v>119</v>
      </c>
      <c r="B10" s="28" t="s">
        <v>158</v>
      </c>
      <c r="C10" s="28" t="s">
        <v>157</v>
      </c>
      <c r="D10" s="28">
        <v>6</v>
      </c>
      <c r="E10" s="27" t="s">
        <v>125</v>
      </c>
      <c r="G10" s="28" t="s">
        <v>149</v>
      </c>
      <c r="H10" s="28">
        <f>SUM(D19:D21)</f>
        <v>32</v>
      </c>
    </row>
    <row r="11" spans="1:8" x14ac:dyDescent="0.35">
      <c r="A11" s="29" t="s">
        <v>119</v>
      </c>
      <c r="B11" s="28" t="s">
        <v>158</v>
      </c>
      <c r="C11" s="28" t="s">
        <v>157</v>
      </c>
      <c r="D11" s="28">
        <v>3</v>
      </c>
      <c r="E11" s="27" t="s">
        <v>123</v>
      </c>
      <c r="G11" s="28" t="s">
        <v>147</v>
      </c>
      <c r="H11" s="28">
        <f>D22</f>
        <v>4</v>
      </c>
    </row>
    <row r="12" spans="1:8" x14ac:dyDescent="0.35">
      <c r="A12" s="29" t="s">
        <v>119</v>
      </c>
      <c r="B12" s="28" t="s">
        <v>156</v>
      </c>
      <c r="C12" s="28" t="s">
        <v>155</v>
      </c>
      <c r="D12" s="28">
        <v>3</v>
      </c>
      <c r="E12" s="27" t="s">
        <v>122</v>
      </c>
      <c r="G12" s="28" t="s">
        <v>145</v>
      </c>
      <c r="H12" s="28">
        <f>SUM(D23:D26)</f>
        <v>18</v>
      </c>
    </row>
    <row r="13" spans="1:8" x14ac:dyDescent="0.35">
      <c r="A13" s="29" t="s">
        <v>119</v>
      </c>
      <c r="B13" s="28" t="s">
        <v>154</v>
      </c>
      <c r="C13" s="28" t="s">
        <v>153</v>
      </c>
      <c r="D13" s="28">
        <v>2</v>
      </c>
      <c r="E13" s="27" t="s">
        <v>122</v>
      </c>
      <c r="G13" s="28" t="s">
        <v>143</v>
      </c>
      <c r="H13" s="28">
        <f>SUM(D27:D28)</f>
        <v>3</v>
      </c>
    </row>
    <row r="14" spans="1:8" x14ac:dyDescent="0.35">
      <c r="A14" s="29" t="s">
        <v>119</v>
      </c>
      <c r="B14" s="28" t="s">
        <v>154</v>
      </c>
      <c r="C14" s="28" t="s">
        <v>153</v>
      </c>
      <c r="D14" s="28">
        <v>12</v>
      </c>
      <c r="E14" s="27" t="s">
        <v>121</v>
      </c>
      <c r="G14" s="28" t="s">
        <v>141</v>
      </c>
      <c r="H14" s="28">
        <f>SUM(D29)</f>
        <v>2</v>
      </c>
    </row>
    <row r="15" spans="1:8" x14ac:dyDescent="0.35">
      <c r="A15" s="29" t="s">
        <v>119</v>
      </c>
      <c r="B15" s="28" t="s">
        <v>152</v>
      </c>
      <c r="C15" s="28" t="s">
        <v>151</v>
      </c>
      <c r="D15" s="28">
        <v>20</v>
      </c>
      <c r="E15" s="27" t="s">
        <v>126</v>
      </c>
      <c r="G15" s="28" t="s">
        <v>139</v>
      </c>
      <c r="H15" s="28">
        <f>D30</f>
        <v>2</v>
      </c>
    </row>
    <row r="16" spans="1:8" x14ac:dyDescent="0.35">
      <c r="A16" s="29" t="s">
        <v>119</v>
      </c>
      <c r="B16" s="28" t="s">
        <v>152</v>
      </c>
      <c r="C16" s="28" t="s">
        <v>151</v>
      </c>
      <c r="D16" s="28">
        <v>40</v>
      </c>
      <c r="E16" s="27" t="s">
        <v>125</v>
      </c>
      <c r="G16" s="28" t="s">
        <v>137</v>
      </c>
      <c r="H16" s="28">
        <f>SUM(D31:D33)</f>
        <v>30</v>
      </c>
    </row>
    <row r="17" spans="1:8" x14ac:dyDescent="0.35">
      <c r="A17" s="29" t="s">
        <v>119</v>
      </c>
      <c r="B17" s="28" t="s">
        <v>152</v>
      </c>
      <c r="C17" s="28" t="s">
        <v>151</v>
      </c>
      <c r="D17" s="28">
        <v>20</v>
      </c>
      <c r="E17" s="27" t="s">
        <v>123</v>
      </c>
      <c r="G17" s="28" t="s">
        <v>135</v>
      </c>
      <c r="H17" s="28">
        <f>SUM(D34:D36)</f>
        <v>28</v>
      </c>
    </row>
    <row r="18" spans="1:8" x14ac:dyDescent="0.35">
      <c r="A18" s="29" t="s">
        <v>119</v>
      </c>
      <c r="B18" s="28" t="s">
        <v>152</v>
      </c>
      <c r="C18" s="28" t="s">
        <v>151</v>
      </c>
      <c r="D18" s="28">
        <v>4</v>
      </c>
      <c r="E18" s="27" t="s">
        <v>122</v>
      </c>
      <c r="G18" s="28" t="s">
        <v>133</v>
      </c>
      <c r="H18" s="28">
        <f>SUM(D37)</f>
        <v>4</v>
      </c>
    </row>
    <row r="19" spans="1:8" x14ac:dyDescent="0.35">
      <c r="A19" s="29" t="s">
        <v>119</v>
      </c>
      <c r="B19" s="28" t="s">
        <v>150</v>
      </c>
      <c r="C19" s="28" t="s">
        <v>149</v>
      </c>
      <c r="D19" s="28">
        <v>8</v>
      </c>
      <c r="E19" s="27" t="s">
        <v>126</v>
      </c>
      <c r="G19" s="28" t="s">
        <v>131</v>
      </c>
      <c r="H19" s="28">
        <f>D38</f>
        <v>4</v>
      </c>
    </row>
    <row r="20" spans="1:8" x14ac:dyDescent="0.35">
      <c r="A20" s="29" t="s">
        <v>119</v>
      </c>
      <c r="B20" s="28" t="s">
        <v>150</v>
      </c>
      <c r="C20" s="28" t="s">
        <v>149</v>
      </c>
      <c r="D20" s="28">
        <v>16</v>
      </c>
      <c r="E20" s="27" t="s">
        <v>125</v>
      </c>
      <c r="G20" s="28" t="s">
        <v>129</v>
      </c>
      <c r="H20" s="28">
        <f>SUM(D39:D40)</f>
        <v>3</v>
      </c>
    </row>
    <row r="21" spans="1:8" x14ac:dyDescent="0.35">
      <c r="A21" s="29" t="s">
        <v>119</v>
      </c>
      <c r="B21" s="28" t="s">
        <v>150</v>
      </c>
      <c r="C21" s="28" t="s">
        <v>149</v>
      </c>
      <c r="D21" s="28">
        <v>8</v>
      </c>
      <c r="E21" s="27" t="s">
        <v>123</v>
      </c>
      <c r="G21" s="28" t="s">
        <v>127</v>
      </c>
      <c r="H21" s="28">
        <f>SUM(D41)</f>
        <v>2</v>
      </c>
    </row>
    <row r="22" spans="1:8" x14ac:dyDescent="0.35">
      <c r="A22" s="29" t="s">
        <v>119</v>
      </c>
      <c r="B22" s="28" t="s">
        <v>148</v>
      </c>
      <c r="C22" s="28" t="s">
        <v>147</v>
      </c>
      <c r="D22" s="28">
        <v>4</v>
      </c>
      <c r="E22" s="27" t="s">
        <v>116</v>
      </c>
      <c r="G22" s="28" t="s">
        <v>117</v>
      </c>
      <c r="H22" s="28">
        <f>SUM(D42:D49)</f>
        <v>70</v>
      </c>
    </row>
    <row r="23" spans="1:8" x14ac:dyDescent="0.35">
      <c r="A23" s="29" t="s">
        <v>119</v>
      </c>
      <c r="B23" s="28" t="s">
        <v>146</v>
      </c>
      <c r="C23" s="28" t="s">
        <v>145</v>
      </c>
      <c r="D23" s="28">
        <v>4</v>
      </c>
      <c r="E23" s="27" t="s">
        <v>126</v>
      </c>
      <c r="H23" s="26">
        <f>SUM(H2:H22)</f>
        <v>390</v>
      </c>
    </row>
    <row r="24" spans="1:8" x14ac:dyDescent="0.35">
      <c r="A24" s="29" t="s">
        <v>119</v>
      </c>
      <c r="B24" s="28" t="s">
        <v>146</v>
      </c>
      <c r="C24" s="28" t="s">
        <v>145</v>
      </c>
      <c r="D24" s="28">
        <v>8</v>
      </c>
      <c r="E24" s="27" t="s">
        <v>125</v>
      </c>
    </row>
    <row r="25" spans="1:8" x14ac:dyDescent="0.35">
      <c r="A25" s="29" t="s">
        <v>119</v>
      </c>
      <c r="B25" s="28" t="s">
        <v>146</v>
      </c>
      <c r="C25" s="28" t="s">
        <v>145</v>
      </c>
      <c r="D25" s="28">
        <v>2</v>
      </c>
      <c r="E25" s="27" t="s">
        <v>123</v>
      </c>
    </row>
    <row r="26" spans="1:8" x14ac:dyDescent="0.35">
      <c r="A26" s="29" t="s">
        <v>119</v>
      </c>
      <c r="B26" s="28" t="s">
        <v>146</v>
      </c>
      <c r="C26" s="28" t="s">
        <v>145</v>
      </c>
      <c r="D26" s="28">
        <v>4</v>
      </c>
      <c r="E26" s="27" t="s">
        <v>122</v>
      </c>
    </row>
    <row r="27" spans="1:8" x14ac:dyDescent="0.35">
      <c r="A27" s="29" t="s">
        <v>119</v>
      </c>
      <c r="B27" s="28" t="s">
        <v>144</v>
      </c>
      <c r="C27" s="28" t="s">
        <v>143</v>
      </c>
      <c r="D27" s="28">
        <v>2</v>
      </c>
      <c r="E27" s="27"/>
    </row>
    <row r="28" spans="1:8" x14ac:dyDescent="0.35">
      <c r="A28" s="29" t="s">
        <v>119</v>
      </c>
      <c r="B28" s="28" t="s">
        <v>144</v>
      </c>
      <c r="C28" s="28" t="s">
        <v>143</v>
      </c>
      <c r="D28" s="28">
        <v>1</v>
      </c>
      <c r="E28" s="27"/>
    </row>
    <row r="29" spans="1:8" x14ac:dyDescent="0.35">
      <c r="A29" s="29" t="s">
        <v>119</v>
      </c>
      <c r="B29" s="28" t="s">
        <v>142</v>
      </c>
      <c r="C29" s="28" t="s">
        <v>141</v>
      </c>
      <c r="D29" s="28">
        <v>2</v>
      </c>
      <c r="E29" s="27" t="s">
        <v>122</v>
      </c>
    </row>
    <row r="30" spans="1:8" x14ac:dyDescent="0.35">
      <c r="A30" s="29" t="s">
        <v>119</v>
      </c>
      <c r="B30" s="28" t="s">
        <v>140</v>
      </c>
      <c r="C30" s="28" t="s">
        <v>139</v>
      </c>
      <c r="D30" s="28">
        <v>2</v>
      </c>
      <c r="E30" s="27" t="s">
        <v>126</v>
      </c>
    </row>
    <row r="31" spans="1:8" x14ac:dyDescent="0.35">
      <c r="A31" s="29" t="s">
        <v>119</v>
      </c>
      <c r="B31" s="28" t="s">
        <v>138</v>
      </c>
      <c r="C31" s="28" t="s">
        <v>137</v>
      </c>
      <c r="D31" s="28">
        <v>6</v>
      </c>
      <c r="E31" s="27" t="s">
        <v>126</v>
      </c>
    </row>
    <row r="32" spans="1:8" x14ac:dyDescent="0.35">
      <c r="A32" s="29" t="s">
        <v>119</v>
      </c>
      <c r="B32" s="28" t="s">
        <v>138</v>
      </c>
      <c r="C32" s="28" t="s">
        <v>137</v>
      </c>
      <c r="D32" s="28">
        <v>16</v>
      </c>
      <c r="E32" s="27" t="s">
        <v>125</v>
      </c>
    </row>
    <row r="33" spans="1:5" x14ac:dyDescent="0.35">
      <c r="A33" s="29" t="s">
        <v>119</v>
      </c>
      <c r="B33" s="28" t="s">
        <v>138</v>
      </c>
      <c r="C33" s="28" t="s">
        <v>137</v>
      </c>
      <c r="D33" s="28">
        <v>8</v>
      </c>
      <c r="E33" s="27" t="s">
        <v>123</v>
      </c>
    </row>
    <row r="34" spans="1:5" x14ac:dyDescent="0.35">
      <c r="A34" s="29" t="s">
        <v>119</v>
      </c>
      <c r="B34" s="28" t="s">
        <v>136</v>
      </c>
      <c r="C34" s="28" t="s">
        <v>135</v>
      </c>
      <c r="D34" s="28">
        <v>8</v>
      </c>
      <c r="E34" s="27" t="s">
        <v>126</v>
      </c>
    </row>
    <row r="35" spans="1:5" x14ac:dyDescent="0.35">
      <c r="A35" s="29" t="s">
        <v>119</v>
      </c>
      <c r="B35" s="28" t="s">
        <v>136</v>
      </c>
      <c r="C35" s="28" t="s">
        <v>135</v>
      </c>
      <c r="D35" s="28">
        <v>16</v>
      </c>
      <c r="E35" s="27" t="s">
        <v>125</v>
      </c>
    </row>
    <row r="36" spans="1:5" x14ac:dyDescent="0.35">
      <c r="A36" s="29" t="s">
        <v>119</v>
      </c>
      <c r="B36" s="28" t="s">
        <v>136</v>
      </c>
      <c r="C36" s="28" t="s">
        <v>135</v>
      </c>
      <c r="D36" s="28">
        <v>4</v>
      </c>
      <c r="E36" s="27" t="s">
        <v>123</v>
      </c>
    </row>
    <row r="37" spans="1:5" x14ac:dyDescent="0.35">
      <c r="A37" s="29" t="s">
        <v>119</v>
      </c>
      <c r="B37" s="28" t="s">
        <v>134</v>
      </c>
      <c r="C37" s="28" t="s">
        <v>133</v>
      </c>
      <c r="D37" s="28">
        <v>4</v>
      </c>
      <c r="E37" s="27" t="s">
        <v>123</v>
      </c>
    </row>
    <row r="38" spans="1:5" x14ac:dyDescent="0.35">
      <c r="A38" s="29" t="s">
        <v>119</v>
      </c>
      <c r="B38" s="28" t="s">
        <v>132</v>
      </c>
      <c r="C38" s="28" t="s">
        <v>131</v>
      </c>
      <c r="D38" s="28">
        <v>4</v>
      </c>
      <c r="E38" s="27" t="s">
        <v>121</v>
      </c>
    </row>
    <row r="39" spans="1:5" x14ac:dyDescent="0.35">
      <c r="A39" s="29" t="s">
        <v>119</v>
      </c>
      <c r="B39" s="28" t="s">
        <v>130</v>
      </c>
      <c r="C39" s="28" t="s">
        <v>129</v>
      </c>
      <c r="D39" s="28">
        <v>1</v>
      </c>
      <c r="E39" s="27" t="s">
        <v>122</v>
      </c>
    </row>
    <row r="40" spans="1:5" x14ac:dyDescent="0.35">
      <c r="A40" s="29" t="s">
        <v>119</v>
      </c>
      <c r="B40" s="28" t="s">
        <v>130</v>
      </c>
      <c r="C40" s="28" t="s">
        <v>129</v>
      </c>
      <c r="D40" s="28">
        <v>2</v>
      </c>
      <c r="E40" s="27" t="s">
        <v>120</v>
      </c>
    </row>
    <row r="41" spans="1:5" x14ac:dyDescent="0.35">
      <c r="A41" s="29" t="s">
        <v>119</v>
      </c>
      <c r="B41" s="28" t="s">
        <v>128</v>
      </c>
      <c r="C41" s="28" t="s">
        <v>127</v>
      </c>
      <c r="D41" s="28">
        <v>2</v>
      </c>
      <c r="E41" s="27" t="s">
        <v>120</v>
      </c>
    </row>
    <row r="42" spans="1:5" x14ac:dyDescent="0.35">
      <c r="A42" s="29" t="s">
        <v>119</v>
      </c>
      <c r="B42" s="28" t="s">
        <v>118</v>
      </c>
      <c r="C42" s="28" t="s">
        <v>117</v>
      </c>
      <c r="D42" s="28">
        <v>7</v>
      </c>
      <c r="E42" s="27" t="s">
        <v>126</v>
      </c>
    </row>
    <row r="43" spans="1:5" x14ac:dyDescent="0.35">
      <c r="A43" s="29" t="s">
        <v>119</v>
      </c>
      <c r="B43" s="28" t="s">
        <v>118</v>
      </c>
      <c r="C43" s="28" t="s">
        <v>117</v>
      </c>
      <c r="D43" s="28">
        <v>14</v>
      </c>
      <c r="E43" s="27" t="s">
        <v>125</v>
      </c>
    </row>
    <row r="44" spans="1:5" x14ac:dyDescent="0.35">
      <c r="A44" s="29" t="s">
        <v>119</v>
      </c>
      <c r="B44" s="28" t="s">
        <v>118</v>
      </c>
      <c r="C44" s="28" t="s">
        <v>117</v>
      </c>
      <c r="D44" s="28">
        <v>16</v>
      </c>
      <c r="E44" s="27" t="s">
        <v>124</v>
      </c>
    </row>
    <row r="45" spans="1:5" x14ac:dyDescent="0.35">
      <c r="A45" s="29" t="s">
        <v>119</v>
      </c>
      <c r="B45" s="28" t="s">
        <v>118</v>
      </c>
      <c r="C45" s="28" t="s">
        <v>117</v>
      </c>
      <c r="D45" s="28">
        <v>6</v>
      </c>
      <c r="E45" s="27" t="s">
        <v>123</v>
      </c>
    </row>
    <row r="46" spans="1:5" x14ac:dyDescent="0.35">
      <c r="A46" s="29" t="s">
        <v>119</v>
      </c>
      <c r="B46" s="28" t="s">
        <v>118</v>
      </c>
      <c r="C46" s="28" t="s">
        <v>117</v>
      </c>
      <c r="D46" s="28">
        <v>7</v>
      </c>
      <c r="E46" s="27" t="s">
        <v>122</v>
      </c>
    </row>
    <row r="47" spans="1:5" x14ac:dyDescent="0.35">
      <c r="A47" s="29" t="s">
        <v>119</v>
      </c>
      <c r="B47" s="28" t="s">
        <v>118</v>
      </c>
      <c r="C47" s="28" t="s">
        <v>117</v>
      </c>
      <c r="D47" s="28">
        <v>8</v>
      </c>
      <c r="E47" s="27" t="s">
        <v>121</v>
      </c>
    </row>
    <row r="48" spans="1:5" x14ac:dyDescent="0.35">
      <c r="A48" s="29" t="s">
        <v>119</v>
      </c>
      <c r="B48" s="28" t="s">
        <v>118</v>
      </c>
      <c r="C48" s="28" t="s">
        <v>117</v>
      </c>
      <c r="D48" s="28">
        <v>8</v>
      </c>
      <c r="E48" s="27" t="s">
        <v>120</v>
      </c>
    </row>
    <row r="49" spans="1:5" x14ac:dyDescent="0.35">
      <c r="A49" s="29" t="s">
        <v>119</v>
      </c>
      <c r="B49" s="28" t="s">
        <v>118</v>
      </c>
      <c r="C49" s="28" t="s">
        <v>117</v>
      </c>
      <c r="D49" s="28">
        <v>4</v>
      </c>
      <c r="E49" s="27" t="s">
        <v>116</v>
      </c>
    </row>
    <row r="50" spans="1:5" x14ac:dyDescent="0.35">
      <c r="D50" s="26">
        <f>SUM(D1:D49)</f>
        <v>390</v>
      </c>
    </row>
  </sheetData>
  <pageMargins left="0.7" right="0.7" top="0.75" bottom="0.75" header="0.51181102362204689" footer="0.51181102362204689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6117F-8217-450A-B3E1-73EC74332D3C}">
  <sheetPr codeName="Feuil5"/>
  <dimension ref="A1:F23"/>
  <sheetViews>
    <sheetView workbookViewId="0">
      <selection activeCell="D39" sqref="D39"/>
    </sheetView>
  </sheetViews>
  <sheetFormatPr baseColWidth="10" defaultRowHeight="14.5" x14ac:dyDescent="0.35"/>
  <cols>
    <col min="1" max="3" width="10.90625" style="33"/>
    <col min="4" max="4" width="30.08984375" style="33" customWidth="1"/>
    <col min="5" max="5" width="49" style="33" customWidth="1"/>
    <col min="6" max="16384" width="10.90625" style="33"/>
  </cols>
  <sheetData>
    <row r="1" spans="1:6" x14ac:dyDescent="0.35">
      <c r="A1" s="34" t="s">
        <v>207</v>
      </c>
      <c r="B1" s="34" t="s">
        <v>206</v>
      </c>
      <c r="C1" s="34" t="s">
        <v>205</v>
      </c>
      <c r="D1" s="34" t="s">
        <v>204</v>
      </c>
      <c r="E1" s="34" t="s">
        <v>167</v>
      </c>
      <c r="F1" s="34" t="s">
        <v>166</v>
      </c>
    </row>
    <row r="2" spans="1:6" x14ac:dyDescent="0.35">
      <c r="A2" s="34" t="s">
        <v>119</v>
      </c>
      <c r="B2" s="38" t="s">
        <v>178</v>
      </c>
      <c r="C2" s="34"/>
      <c r="D2" s="35" t="s">
        <v>202</v>
      </c>
      <c r="E2" s="36" t="s">
        <v>201</v>
      </c>
      <c r="F2" s="34">
        <v>1</v>
      </c>
    </row>
    <row r="3" spans="1:6" x14ac:dyDescent="0.35">
      <c r="A3" s="34" t="s">
        <v>119</v>
      </c>
      <c r="B3" s="38" t="s">
        <v>203</v>
      </c>
      <c r="C3" s="34"/>
      <c r="D3" s="35" t="s">
        <v>202</v>
      </c>
      <c r="E3" s="36" t="s">
        <v>201</v>
      </c>
      <c r="F3" s="34">
        <v>2</v>
      </c>
    </row>
    <row r="4" spans="1:6" x14ac:dyDescent="0.35">
      <c r="A4" s="37" t="s">
        <v>119</v>
      </c>
      <c r="B4" s="37" t="s">
        <v>203</v>
      </c>
      <c r="C4" s="37"/>
      <c r="D4" s="36" t="s">
        <v>194</v>
      </c>
      <c r="E4" s="36" t="s">
        <v>193</v>
      </c>
      <c r="F4" s="37">
        <v>4</v>
      </c>
    </row>
    <row r="5" spans="1:6" x14ac:dyDescent="0.35">
      <c r="A5" s="34" t="s">
        <v>119</v>
      </c>
      <c r="B5" s="38" t="s">
        <v>186</v>
      </c>
      <c r="C5" s="34"/>
      <c r="D5" s="35" t="s">
        <v>202</v>
      </c>
      <c r="E5" s="36" t="s">
        <v>201</v>
      </c>
      <c r="F5" s="34">
        <v>1</v>
      </c>
    </row>
    <row r="6" spans="1:6" x14ac:dyDescent="0.35">
      <c r="A6" s="37" t="s">
        <v>119</v>
      </c>
      <c r="B6" s="37" t="s">
        <v>200</v>
      </c>
      <c r="C6" s="37"/>
      <c r="D6" s="35" t="s">
        <v>199</v>
      </c>
      <c r="E6" s="35" t="s">
        <v>198</v>
      </c>
      <c r="F6" s="37">
        <v>2</v>
      </c>
    </row>
    <row r="7" spans="1:6" x14ac:dyDescent="0.35">
      <c r="A7" s="37" t="s">
        <v>119</v>
      </c>
      <c r="B7" s="37" t="s">
        <v>181</v>
      </c>
      <c r="C7" s="37"/>
      <c r="D7" s="35" t="s">
        <v>197</v>
      </c>
      <c r="E7" s="35" t="s">
        <v>196</v>
      </c>
      <c r="F7" s="37">
        <v>1</v>
      </c>
    </row>
    <row r="8" spans="1:6" x14ac:dyDescent="0.35">
      <c r="A8" s="37" t="s">
        <v>119</v>
      </c>
      <c r="B8" s="37" t="s">
        <v>181</v>
      </c>
      <c r="C8" s="37"/>
      <c r="D8" s="36" t="s">
        <v>194</v>
      </c>
      <c r="E8" s="36" t="s">
        <v>193</v>
      </c>
      <c r="F8" s="37">
        <v>1</v>
      </c>
    </row>
    <row r="9" spans="1:6" x14ac:dyDescent="0.35">
      <c r="A9" s="37" t="s">
        <v>119</v>
      </c>
      <c r="B9" s="37" t="s">
        <v>195</v>
      </c>
      <c r="C9" s="37"/>
      <c r="D9" s="35" t="s">
        <v>197</v>
      </c>
      <c r="E9" s="35" t="s">
        <v>196</v>
      </c>
      <c r="F9" s="37">
        <v>1</v>
      </c>
    </row>
    <row r="10" spans="1:6" x14ac:dyDescent="0.35">
      <c r="A10" s="37" t="s">
        <v>119</v>
      </c>
      <c r="B10" s="37" t="s">
        <v>195</v>
      </c>
      <c r="C10" s="37"/>
      <c r="D10" s="36" t="s">
        <v>194</v>
      </c>
      <c r="E10" s="36" t="s">
        <v>193</v>
      </c>
      <c r="F10" s="37">
        <v>1</v>
      </c>
    </row>
    <row r="11" spans="1:6" x14ac:dyDescent="0.35">
      <c r="A11" s="37" t="s">
        <v>119</v>
      </c>
      <c r="B11" s="37" t="s">
        <v>178</v>
      </c>
      <c r="C11" s="37"/>
      <c r="D11" s="35" t="s">
        <v>192</v>
      </c>
      <c r="E11" s="35" t="s">
        <v>191</v>
      </c>
      <c r="F11" s="37">
        <v>2</v>
      </c>
    </row>
    <row r="12" spans="1:6" x14ac:dyDescent="0.35">
      <c r="A12" s="37" t="s">
        <v>119</v>
      </c>
      <c r="B12" s="37" t="s">
        <v>186</v>
      </c>
      <c r="C12" s="37"/>
      <c r="D12" s="35" t="s">
        <v>190</v>
      </c>
      <c r="E12" s="35" t="s">
        <v>189</v>
      </c>
      <c r="F12" s="37">
        <v>2</v>
      </c>
    </row>
    <row r="13" spans="1:6" x14ac:dyDescent="0.35">
      <c r="A13" s="37" t="s">
        <v>119</v>
      </c>
      <c r="B13" s="37" t="s">
        <v>178</v>
      </c>
      <c r="C13" s="37"/>
      <c r="D13" s="35" t="s">
        <v>188</v>
      </c>
      <c r="E13" s="35" t="s">
        <v>187</v>
      </c>
      <c r="F13" s="37">
        <v>1</v>
      </c>
    </row>
    <row r="14" spans="1:6" x14ac:dyDescent="0.35">
      <c r="A14" s="37" t="s">
        <v>119</v>
      </c>
      <c r="B14" s="37" t="s">
        <v>186</v>
      </c>
      <c r="C14" s="37"/>
      <c r="D14" s="35" t="s">
        <v>185</v>
      </c>
      <c r="E14" s="35" t="s">
        <v>184</v>
      </c>
      <c r="F14" s="37">
        <v>1</v>
      </c>
    </row>
    <row r="15" spans="1:6" x14ac:dyDescent="0.35">
      <c r="A15" s="37" t="s">
        <v>119</v>
      </c>
      <c r="B15" s="37" t="s">
        <v>181</v>
      </c>
      <c r="C15" s="37"/>
      <c r="D15" s="35" t="s">
        <v>183</v>
      </c>
      <c r="E15" s="35" t="s">
        <v>182</v>
      </c>
      <c r="F15" s="37">
        <v>1</v>
      </c>
    </row>
    <row r="16" spans="1:6" x14ac:dyDescent="0.35">
      <c r="A16" s="37" t="s">
        <v>119</v>
      </c>
      <c r="B16" s="37" t="s">
        <v>181</v>
      </c>
      <c r="C16" s="37"/>
      <c r="D16" s="35" t="s">
        <v>180</v>
      </c>
      <c r="E16" s="35" t="s">
        <v>179</v>
      </c>
      <c r="F16" s="37">
        <v>2</v>
      </c>
    </row>
    <row r="17" spans="1:6" x14ac:dyDescent="0.35">
      <c r="A17" s="37" t="s">
        <v>119</v>
      </c>
      <c r="B17" s="37" t="s">
        <v>178</v>
      </c>
      <c r="C17" s="37"/>
      <c r="D17" s="35" t="s">
        <v>177</v>
      </c>
      <c r="E17" s="35" t="s">
        <v>176</v>
      </c>
      <c r="F17" s="37">
        <v>4</v>
      </c>
    </row>
    <row r="18" spans="1:6" x14ac:dyDescent="0.35">
      <c r="A18" s="37" t="s">
        <v>119</v>
      </c>
      <c r="B18" s="34" t="s">
        <v>173</v>
      </c>
      <c r="C18" s="37"/>
      <c r="D18" s="36" t="s">
        <v>175</v>
      </c>
      <c r="E18" s="35" t="s">
        <v>174</v>
      </c>
      <c r="F18" s="34">
        <v>2</v>
      </c>
    </row>
    <row r="19" spans="1:6" x14ac:dyDescent="0.35">
      <c r="A19" s="37" t="s">
        <v>119</v>
      </c>
      <c r="B19" s="34" t="s">
        <v>172</v>
      </c>
      <c r="C19" s="37"/>
      <c r="D19" s="35" t="s">
        <v>175</v>
      </c>
      <c r="E19" s="35" t="s">
        <v>174</v>
      </c>
      <c r="F19" s="34">
        <v>2</v>
      </c>
    </row>
    <row r="20" spans="1:6" x14ac:dyDescent="0.35">
      <c r="A20" s="37" t="s">
        <v>119</v>
      </c>
      <c r="B20" s="34" t="s">
        <v>171</v>
      </c>
      <c r="C20" s="37"/>
      <c r="D20" s="35" t="s">
        <v>175</v>
      </c>
      <c r="E20" s="35" t="s">
        <v>174</v>
      </c>
      <c r="F20" s="34">
        <v>2</v>
      </c>
    </row>
    <row r="21" spans="1:6" x14ac:dyDescent="0.35">
      <c r="A21" s="37" t="s">
        <v>119</v>
      </c>
      <c r="B21" s="34" t="s">
        <v>173</v>
      </c>
      <c r="C21" s="37"/>
      <c r="D21" s="36" t="s">
        <v>170</v>
      </c>
      <c r="E21" s="35" t="s">
        <v>169</v>
      </c>
      <c r="F21" s="34">
        <v>1</v>
      </c>
    </row>
    <row r="22" spans="1:6" x14ac:dyDescent="0.35">
      <c r="A22" s="37" t="s">
        <v>119</v>
      </c>
      <c r="B22" s="34" t="s">
        <v>172</v>
      </c>
      <c r="C22" s="37"/>
      <c r="D22" s="36" t="s">
        <v>170</v>
      </c>
      <c r="E22" s="35" t="s">
        <v>169</v>
      </c>
      <c r="F22" s="34">
        <v>2</v>
      </c>
    </row>
    <row r="23" spans="1:6" x14ac:dyDescent="0.35">
      <c r="A23" s="37" t="s">
        <v>119</v>
      </c>
      <c r="B23" s="34" t="s">
        <v>171</v>
      </c>
      <c r="C23" s="37"/>
      <c r="D23" s="36" t="s">
        <v>170</v>
      </c>
      <c r="E23" s="35" t="s">
        <v>169</v>
      </c>
      <c r="F23" s="3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18</vt:i4>
      </vt:variant>
    </vt:vector>
  </HeadingPairs>
  <TitlesOfParts>
    <vt:vector size="23" baseType="lpstr">
      <vt:lpstr>recopie</vt:lpstr>
      <vt:lpstr>graphe</vt:lpstr>
      <vt:lpstr>ex_en_note</vt:lpstr>
      <vt:lpstr>OM_VISSERIE</vt:lpstr>
      <vt:lpstr>OM_NM1</vt:lpstr>
      <vt:lpstr>c_mat</vt:lpstr>
      <vt:lpstr>col_mat</vt:lpstr>
      <vt:lpstr>col_notes</vt:lpstr>
      <vt:lpstr>lst_matieres</vt:lpstr>
      <vt:lpstr>lst_notes</vt:lpstr>
      <vt:lpstr>moy_mat</vt:lpstr>
      <vt:lpstr>n_deb</vt:lpstr>
      <vt:lpstr>n_fin</vt:lpstr>
      <vt:lpstr>nb_note_mat</vt:lpstr>
      <vt:lpstr>nb_note_ue</vt:lpstr>
      <vt:lpstr>prod_moy_coeff</vt:lpstr>
      <vt:lpstr>s_coeff</vt:lpstr>
      <vt:lpstr>s_moy_coeff</vt:lpstr>
      <vt:lpstr>s_note_mat</vt:lpstr>
      <vt:lpstr>s_note_ue</vt:lpstr>
      <vt:lpstr>syn_matieres</vt:lpstr>
      <vt:lpstr>syn_ue</vt:lpstr>
      <vt:lpstr>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Franck Ourion</dc:creator>
  <dc:description/>
  <cp:lastModifiedBy>Franck OURION</cp:lastModifiedBy>
  <cp:revision>9</cp:revision>
  <dcterms:created xsi:type="dcterms:W3CDTF">2023-01-19T18:01:13Z</dcterms:created>
  <dcterms:modified xsi:type="dcterms:W3CDTF">2025-03-10T17:01:23Z</dcterms:modified>
  <dc:language>fr-FR</dc:language>
</cp:coreProperties>
</file>